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RR\DOCUMENTO FINAL DE TESIS - DESDE 14septiembre2020\Tesis final enviado al drive el 01febrero2021\SUBIDA AL DRIVE PARA JAVIER Y CLAUDIA\Anexos\ANEXO D\"/>
    </mc:Choice>
  </mc:AlternateContent>
  <xr:revisionPtr revIDLastSave="0" documentId="13_ncr:1_{AAF3DF93-F873-47D3-B9A6-BAB24BA84B0B}" xr6:coauthVersionLast="37" xr6:coauthVersionMax="37" xr10:uidLastSave="{00000000-0000-0000-0000-000000000000}"/>
  <bookViews>
    <workbookView xWindow="0" yWindow="0" windowWidth="24000" windowHeight="8625" firstSheet="7" activeTab="10" xr2:uid="{1A53930D-C700-4321-A88E-33865DF834B5}"/>
  </bookViews>
  <sheets>
    <sheet name="Analisis Comp. Psicosociale (2)" sheetId="1" r:id="rId1"/>
    <sheet name="Analisis Comp. Psicosociale (3)" sheetId="9" r:id="rId2"/>
    <sheet name="An. Comp. Psicosociale (Cualit)" sheetId="10" r:id="rId3"/>
    <sheet name="Analisis PrincipSegPriv -SI" sheetId="2" r:id="rId4"/>
    <sheet name="NIVEL DE COMPRENSION DE POL (2)" sheetId="3" r:id="rId5"/>
    <sheet name="configuraciones de privacid (2)" sheetId="4" r:id="rId6"/>
    <sheet name="Aspectos Juridicos (2)" sheetId="5" r:id="rId7"/>
    <sheet name="Analisis integrado" sheetId="6" r:id="rId8"/>
    <sheet name="Analisis integrado (2)" sheetId="7" r:id="rId9"/>
    <sheet name="Analisis integrado (3)" sheetId="8" r:id="rId10"/>
    <sheet name="Analisis integrado (4)" sheetId="11" r:id="rId11"/>
  </sheets>
  <definedNames>
    <definedName name="_xlnm._FilterDatabase" localSheetId="9" hidden="1">'Analisis integrado (3)'!$L$1:$Q$227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27" i="11" l="1"/>
  <c r="AC226" i="11"/>
  <c r="AC225" i="11"/>
  <c r="AC224" i="11"/>
  <c r="AC223" i="11"/>
  <c r="AC222" i="11"/>
  <c r="AC221" i="11"/>
  <c r="AC220" i="11"/>
  <c r="AC219" i="11"/>
  <c r="AC218" i="11"/>
  <c r="AC217" i="11"/>
  <c r="AC216" i="11"/>
  <c r="AC215" i="11"/>
  <c r="AC214" i="11"/>
  <c r="AC213" i="11"/>
  <c r="AC212" i="11"/>
  <c r="AC211" i="11"/>
  <c r="AC210" i="11"/>
  <c r="AC209" i="11"/>
  <c r="AC208" i="11"/>
  <c r="AC207" i="11"/>
  <c r="AC206" i="11"/>
  <c r="AC205" i="11"/>
  <c r="AC204" i="11"/>
  <c r="AC203" i="11"/>
  <c r="AC202" i="11"/>
  <c r="AC201" i="11"/>
  <c r="AC200" i="11"/>
  <c r="AC199" i="11"/>
  <c r="AC198" i="11"/>
  <c r="AC197" i="11"/>
  <c r="AC196" i="11"/>
  <c r="AC195" i="11"/>
  <c r="AC194" i="11"/>
  <c r="AC193" i="11"/>
  <c r="AC192" i="11"/>
  <c r="AC191" i="11"/>
  <c r="AC190" i="11"/>
  <c r="AC189" i="11"/>
  <c r="AC188" i="11"/>
  <c r="AC187" i="11"/>
  <c r="AC186" i="11"/>
  <c r="AC185" i="11"/>
  <c r="AC184" i="11"/>
  <c r="AC183" i="11"/>
  <c r="AC182" i="11"/>
  <c r="AC181" i="11"/>
  <c r="AC180" i="11"/>
  <c r="AC179" i="11"/>
  <c r="AC178" i="11"/>
  <c r="AC177" i="11"/>
  <c r="AC176" i="11"/>
  <c r="AC175" i="11"/>
  <c r="AC174" i="11"/>
  <c r="AC173" i="11"/>
  <c r="AC172" i="11"/>
  <c r="AC171" i="11"/>
  <c r="AC170" i="11"/>
  <c r="AC169" i="11"/>
  <c r="AC168" i="11"/>
  <c r="AC167" i="11"/>
  <c r="AC166" i="11"/>
  <c r="AC165" i="11"/>
  <c r="AC164" i="11"/>
  <c r="AC163" i="11"/>
  <c r="AC162" i="11"/>
  <c r="AC161" i="11"/>
  <c r="AC160" i="11"/>
  <c r="AC159" i="11"/>
  <c r="AC158" i="11"/>
  <c r="AC157" i="11"/>
  <c r="AC156" i="11"/>
  <c r="AC155" i="11"/>
  <c r="AC154" i="11"/>
  <c r="AC153" i="11"/>
  <c r="AC152" i="11"/>
  <c r="AC151" i="11"/>
  <c r="AC150" i="11"/>
  <c r="AC149" i="11"/>
  <c r="AC148" i="11"/>
  <c r="AC147" i="11"/>
  <c r="AC146" i="11"/>
  <c r="AC145" i="11"/>
  <c r="AC144" i="11"/>
  <c r="AC143" i="11"/>
  <c r="AC142" i="11"/>
  <c r="AC141" i="11"/>
  <c r="AC140" i="11"/>
  <c r="AC139" i="11"/>
  <c r="AC138" i="11"/>
  <c r="AC137" i="11"/>
  <c r="AC136" i="11"/>
  <c r="AC135" i="11"/>
  <c r="AC134" i="11"/>
  <c r="AC133" i="11"/>
  <c r="AC132" i="11"/>
  <c r="AC131" i="11"/>
  <c r="AC130" i="11"/>
  <c r="AC129" i="11"/>
  <c r="AC128" i="11"/>
  <c r="AC127" i="11"/>
  <c r="AC126" i="11"/>
  <c r="AC125" i="11"/>
  <c r="AC124" i="11"/>
  <c r="AC123" i="11"/>
  <c r="AC122" i="11"/>
  <c r="AC121" i="11"/>
  <c r="AC120" i="11"/>
  <c r="AC119" i="11"/>
  <c r="AC118" i="11"/>
  <c r="AC117" i="11"/>
  <c r="AC116" i="11"/>
  <c r="AC115" i="11"/>
  <c r="AC114" i="11"/>
  <c r="AC113" i="11"/>
  <c r="AC112" i="11"/>
  <c r="AC111" i="11"/>
  <c r="AC110" i="11"/>
  <c r="AC109" i="11"/>
  <c r="AC108" i="11"/>
  <c r="AC107" i="11"/>
  <c r="AC106" i="11"/>
  <c r="AC105" i="11"/>
  <c r="AC104" i="11"/>
  <c r="AC103" i="11"/>
  <c r="AC102" i="11"/>
  <c r="AC101" i="11"/>
  <c r="AC100" i="11"/>
  <c r="AC99" i="11"/>
  <c r="AC98" i="11"/>
  <c r="AC97" i="11"/>
  <c r="AC96" i="11"/>
  <c r="AC95" i="11"/>
  <c r="AC94" i="11"/>
  <c r="AC93" i="11"/>
  <c r="AC92" i="11"/>
  <c r="AC91" i="11"/>
  <c r="AC90" i="11"/>
  <c r="AC89" i="11"/>
  <c r="AC88" i="11"/>
  <c r="AC87" i="11"/>
  <c r="AC86" i="11"/>
  <c r="AC85" i="11"/>
  <c r="AC84" i="11"/>
  <c r="AC83" i="11"/>
  <c r="AC82" i="11"/>
  <c r="AC81" i="11"/>
  <c r="AC80" i="11"/>
  <c r="AC79" i="11"/>
  <c r="AC78" i="11"/>
  <c r="AC77" i="11"/>
  <c r="AC76" i="11"/>
  <c r="AC75" i="11"/>
  <c r="AC74" i="11"/>
  <c r="AC73" i="11"/>
  <c r="AC72" i="11"/>
  <c r="AC71" i="11"/>
  <c r="AC70" i="11"/>
  <c r="AC69" i="11"/>
  <c r="AC68" i="11"/>
  <c r="AC67" i="11"/>
  <c r="AC66" i="11"/>
  <c r="AC65" i="11"/>
  <c r="AC64" i="11"/>
  <c r="AC63" i="11"/>
  <c r="AC62" i="11"/>
  <c r="AC61" i="11"/>
  <c r="AC60" i="11"/>
  <c r="AC59" i="11"/>
  <c r="AC58" i="11"/>
  <c r="AC57" i="11"/>
  <c r="AC56" i="11"/>
  <c r="AC55" i="11"/>
  <c r="AC54" i="11"/>
  <c r="AC53" i="11"/>
  <c r="AC52" i="11"/>
  <c r="AC51" i="11"/>
  <c r="AC50" i="11"/>
  <c r="AC49" i="11"/>
  <c r="AC48" i="11"/>
  <c r="AC47" i="11"/>
  <c r="AC46" i="11"/>
  <c r="AC45" i="11"/>
  <c r="AC4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20" i="11"/>
  <c r="AC19" i="11"/>
  <c r="AC18" i="11"/>
  <c r="AC17" i="11"/>
  <c r="AC16" i="11"/>
  <c r="AC15" i="11"/>
  <c r="AC14" i="11"/>
  <c r="AC13" i="11"/>
  <c r="AC12" i="11"/>
  <c r="AC11" i="11"/>
  <c r="AC10" i="11"/>
  <c r="AC9" i="11"/>
  <c r="AC8" i="11"/>
  <c r="AC7" i="11"/>
  <c r="AC6" i="11"/>
  <c r="AC5" i="11"/>
  <c r="AC4" i="11"/>
  <c r="AC3" i="11"/>
  <c r="AC2" i="11"/>
  <c r="Y227" i="11" l="1"/>
  <c r="Z227" i="11" s="1"/>
  <c r="AA227" i="11" s="1"/>
  <c r="AB227" i="11" s="1"/>
  <c r="Y226" i="11"/>
  <c r="Z226" i="11" s="1"/>
  <c r="AA226" i="11" s="1"/>
  <c r="AB226" i="11" s="1"/>
  <c r="Y225" i="11"/>
  <c r="Z225" i="11" s="1"/>
  <c r="AA225" i="11" s="1"/>
  <c r="AB225" i="11" s="1"/>
  <c r="Y224" i="11"/>
  <c r="Z224" i="11" s="1"/>
  <c r="AA224" i="11" s="1"/>
  <c r="AB224" i="11" s="1"/>
  <c r="Y223" i="11"/>
  <c r="Z223" i="11" s="1"/>
  <c r="AA223" i="11" s="1"/>
  <c r="AB223" i="11" s="1"/>
  <c r="Y222" i="11"/>
  <c r="Z222" i="11" s="1"/>
  <c r="AA222" i="11" s="1"/>
  <c r="AB222" i="11" s="1"/>
  <c r="Y221" i="11"/>
  <c r="Z221" i="11" s="1"/>
  <c r="AA221" i="11" s="1"/>
  <c r="AB221" i="11" s="1"/>
  <c r="Y220" i="11"/>
  <c r="Z220" i="11" s="1"/>
  <c r="AA220" i="11" s="1"/>
  <c r="AB220" i="11" s="1"/>
  <c r="Y219" i="11"/>
  <c r="Z219" i="11" s="1"/>
  <c r="AA219" i="11" s="1"/>
  <c r="AB219" i="11" s="1"/>
  <c r="Y218" i="11"/>
  <c r="Z218" i="11" s="1"/>
  <c r="AA218" i="11" s="1"/>
  <c r="AB218" i="11" s="1"/>
  <c r="Y217" i="11"/>
  <c r="Z217" i="11" s="1"/>
  <c r="AA217" i="11" s="1"/>
  <c r="AB217" i="11" s="1"/>
  <c r="Y216" i="11"/>
  <c r="Z216" i="11" s="1"/>
  <c r="AA216" i="11" s="1"/>
  <c r="AB216" i="11" s="1"/>
  <c r="Y215" i="11"/>
  <c r="Z215" i="11" s="1"/>
  <c r="AA215" i="11" s="1"/>
  <c r="AB215" i="11" s="1"/>
  <c r="Y214" i="11"/>
  <c r="Z214" i="11" s="1"/>
  <c r="AA214" i="11" s="1"/>
  <c r="AB214" i="11" s="1"/>
  <c r="Y213" i="11"/>
  <c r="Z213" i="11" s="1"/>
  <c r="AA213" i="11" s="1"/>
  <c r="AB213" i="11" s="1"/>
  <c r="Y212" i="11"/>
  <c r="Z212" i="11" s="1"/>
  <c r="AA212" i="11" s="1"/>
  <c r="AB212" i="11" s="1"/>
  <c r="Y211" i="11"/>
  <c r="Z211" i="11" s="1"/>
  <c r="AA211" i="11" s="1"/>
  <c r="AB211" i="11" s="1"/>
  <c r="Y210" i="11"/>
  <c r="Z210" i="11" s="1"/>
  <c r="AA210" i="11" s="1"/>
  <c r="AB210" i="11" s="1"/>
  <c r="Y209" i="11"/>
  <c r="Z209" i="11" s="1"/>
  <c r="AA209" i="11" s="1"/>
  <c r="AB209" i="11" s="1"/>
  <c r="Y208" i="11"/>
  <c r="Z208" i="11" s="1"/>
  <c r="AA208" i="11" s="1"/>
  <c r="AB208" i="11" s="1"/>
  <c r="Y207" i="11"/>
  <c r="Z207" i="11" s="1"/>
  <c r="AA207" i="11" s="1"/>
  <c r="AB207" i="11" s="1"/>
  <c r="Y206" i="11"/>
  <c r="Z206" i="11" s="1"/>
  <c r="AA206" i="11" s="1"/>
  <c r="AB206" i="11" s="1"/>
  <c r="Y205" i="11"/>
  <c r="Z205" i="11" s="1"/>
  <c r="AA205" i="11" s="1"/>
  <c r="AB205" i="11" s="1"/>
  <c r="Y204" i="11"/>
  <c r="Z204" i="11" s="1"/>
  <c r="AA204" i="11" s="1"/>
  <c r="AB204" i="11" s="1"/>
  <c r="Y203" i="11"/>
  <c r="Z203" i="11" s="1"/>
  <c r="AA203" i="11" s="1"/>
  <c r="AB203" i="11" s="1"/>
  <c r="Y202" i="11"/>
  <c r="Z202" i="11" s="1"/>
  <c r="AA202" i="11" s="1"/>
  <c r="AB202" i="11" s="1"/>
  <c r="Y201" i="11"/>
  <c r="Z201" i="11" s="1"/>
  <c r="AA201" i="11" s="1"/>
  <c r="AB201" i="11" s="1"/>
  <c r="Y200" i="11"/>
  <c r="Z200" i="11" s="1"/>
  <c r="AA200" i="11" s="1"/>
  <c r="AB200" i="11" s="1"/>
  <c r="Y199" i="11"/>
  <c r="Z199" i="11" s="1"/>
  <c r="AA199" i="11" s="1"/>
  <c r="AB199" i="11" s="1"/>
  <c r="Y198" i="11"/>
  <c r="Z198" i="11" s="1"/>
  <c r="AA198" i="11" s="1"/>
  <c r="AB198" i="11" s="1"/>
  <c r="Y197" i="11"/>
  <c r="Z197" i="11" s="1"/>
  <c r="AA197" i="11" s="1"/>
  <c r="AB197" i="11" s="1"/>
  <c r="Y196" i="11"/>
  <c r="Z196" i="11" s="1"/>
  <c r="AA196" i="11" s="1"/>
  <c r="AB196" i="11" s="1"/>
  <c r="Y195" i="11"/>
  <c r="Z195" i="11" s="1"/>
  <c r="AA195" i="11" s="1"/>
  <c r="AB195" i="11" s="1"/>
  <c r="Y194" i="11"/>
  <c r="Z194" i="11" s="1"/>
  <c r="AA194" i="11" s="1"/>
  <c r="AB194" i="11" s="1"/>
  <c r="Y193" i="11"/>
  <c r="Z193" i="11" s="1"/>
  <c r="AA193" i="11" s="1"/>
  <c r="AB193" i="11" s="1"/>
  <c r="Y192" i="11"/>
  <c r="Z192" i="11" s="1"/>
  <c r="AA192" i="11" s="1"/>
  <c r="AB192" i="11" s="1"/>
  <c r="Y191" i="11"/>
  <c r="Z191" i="11" s="1"/>
  <c r="AA191" i="11" s="1"/>
  <c r="AB191" i="11" s="1"/>
  <c r="Y190" i="11"/>
  <c r="Z190" i="11" s="1"/>
  <c r="AA190" i="11" s="1"/>
  <c r="AB190" i="11" s="1"/>
  <c r="Y189" i="11"/>
  <c r="Z189" i="11" s="1"/>
  <c r="AA189" i="11" s="1"/>
  <c r="AB189" i="11" s="1"/>
  <c r="Y188" i="11"/>
  <c r="Z188" i="11" s="1"/>
  <c r="AA188" i="11" s="1"/>
  <c r="AB188" i="11" s="1"/>
  <c r="Y187" i="11"/>
  <c r="Z187" i="11" s="1"/>
  <c r="AA187" i="11" s="1"/>
  <c r="AB187" i="11" s="1"/>
  <c r="Y186" i="11"/>
  <c r="Z186" i="11" s="1"/>
  <c r="AA186" i="11" s="1"/>
  <c r="AB186" i="11" s="1"/>
  <c r="Y185" i="11"/>
  <c r="Z185" i="11" s="1"/>
  <c r="AA185" i="11" s="1"/>
  <c r="AB185" i="11" s="1"/>
  <c r="Y184" i="11"/>
  <c r="Z184" i="11" s="1"/>
  <c r="AA184" i="11" s="1"/>
  <c r="AB184" i="11" s="1"/>
  <c r="Y183" i="11"/>
  <c r="Z183" i="11" s="1"/>
  <c r="AA183" i="11" s="1"/>
  <c r="AB183" i="11" s="1"/>
  <c r="Y182" i="11"/>
  <c r="Z182" i="11" s="1"/>
  <c r="AA182" i="11" s="1"/>
  <c r="AB182" i="11" s="1"/>
  <c r="Y181" i="11"/>
  <c r="Z181" i="11" s="1"/>
  <c r="AA181" i="11" s="1"/>
  <c r="AB181" i="11" s="1"/>
  <c r="Y180" i="11"/>
  <c r="Z180" i="11" s="1"/>
  <c r="AA180" i="11" s="1"/>
  <c r="AB180" i="11" s="1"/>
  <c r="Y179" i="11"/>
  <c r="Z179" i="11" s="1"/>
  <c r="AA179" i="11" s="1"/>
  <c r="AB179" i="11" s="1"/>
  <c r="Y178" i="11"/>
  <c r="Z178" i="11" s="1"/>
  <c r="AA178" i="11" s="1"/>
  <c r="AB178" i="11" s="1"/>
  <c r="Y177" i="11"/>
  <c r="Z177" i="11" s="1"/>
  <c r="AA177" i="11" s="1"/>
  <c r="AB177" i="11" s="1"/>
  <c r="Y176" i="11"/>
  <c r="Z176" i="11" s="1"/>
  <c r="AA176" i="11" s="1"/>
  <c r="AB176" i="11" s="1"/>
  <c r="Y175" i="11"/>
  <c r="Z175" i="11" s="1"/>
  <c r="AA175" i="11" s="1"/>
  <c r="AB175" i="11" s="1"/>
  <c r="Y174" i="11"/>
  <c r="Z174" i="11" s="1"/>
  <c r="AA174" i="11" s="1"/>
  <c r="AB174" i="11" s="1"/>
  <c r="Y173" i="11"/>
  <c r="Z173" i="11" s="1"/>
  <c r="AA173" i="11" s="1"/>
  <c r="AB173" i="11" s="1"/>
  <c r="Y172" i="11"/>
  <c r="Z172" i="11" s="1"/>
  <c r="AA172" i="11" s="1"/>
  <c r="AB172" i="11" s="1"/>
  <c r="Y171" i="11"/>
  <c r="Z171" i="11" s="1"/>
  <c r="AA171" i="11" s="1"/>
  <c r="AB171" i="11" s="1"/>
  <c r="Y170" i="11"/>
  <c r="Z170" i="11" s="1"/>
  <c r="AA170" i="11" s="1"/>
  <c r="AB170" i="11" s="1"/>
  <c r="Y169" i="11"/>
  <c r="Z169" i="11" s="1"/>
  <c r="AA169" i="11" s="1"/>
  <c r="AB169" i="11" s="1"/>
  <c r="Y168" i="11"/>
  <c r="Z168" i="11" s="1"/>
  <c r="AA168" i="11" s="1"/>
  <c r="AB168" i="11" s="1"/>
  <c r="Y167" i="11"/>
  <c r="Z167" i="11" s="1"/>
  <c r="AA167" i="11" s="1"/>
  <c r="AB167" i="11" s="1"/>
  <c r="Y166" i="11"/>
  <c r="Z166" i="11" s="1"/>
  <c r="AA166" i="11" s="1"/>
  <c r="AB166" i="11" s="1"/>
  <c r="Y165" i="11"/>
  <c r="Z165" i="11" s="1"/>
  <c r="AA165" i="11" s="1"/>
  <c r="AB165" i="11" s="1"/>
  <c r="Y164" i="11"/>
  <c r="Z164" i="11" s="1"/>
  <c r="AA164" i="11" s="1"/>
  <c r="AB164" i="11" s="1"/>
  <c r="Y163" i="11"/>
  <c r="Z163" i="11" s="1"/>
  <c r="AA163" i="11" s="1"/>
  <c r="AB163" i="11" s="1"/>
  <c r="Y162" i="11"/>
  <c r="Z162" i="11" s="1"/>
  <c r="AA162" i="11" s="1"/>
  <c r="AB162" i="11" s="1"/>
  <c r="Y161" i="11"/>
  <c r="Z161" i="11" s="1"/>
  <c r="AA161" i="11" s="1"/>
  <c r="AB161" i="11" s="1"/>
  <c r="Y160" i="11"/>
  <c r="Z160" i="11" s="1"/>
  <c r="AA160" i="11" s="1"/>
  <c r="AB160" i="11" s="1"/>
  <c r="Y159" i="11"/>
  <c r="Z159" i="11" s="1"/>
  <c r="AA159" i="11" s="1"/>
  <c r="AB159" i="11" s="1"/>
  <c r="Y158" i="11"/>
  <c r="Z158" i="11" s="1"/>
  <c r="AA158" i="11" s="1"/>
  <c r="AB158" i="11" s="1"/>
  <c r="Y157" i="11"/>
  <c r="Z157" i="11" s="1"/>
  <c r="AA157" i="11" s="1"/>
  <c r="AB157" i="11" s="1"/>
  <c r="Y156" i="11"/>
  <c r="Z156" i="11" s="1"/>
  <c r="AA156" i="11" s="1"/>
  <c r="AB156" i="11" s="1"/>
  <c r="Y155" i="11"/>
  <c r="Z155" i="11" s="1"/>
  <c r="AA155" i="11" s="1"/>
  <c r="AB155" i="11" s="1"/>
  <c r="Y154" i="11"/>
  <c r="Z154" i="11" s="1"/>
  <c r="AA154" i="11" s="1"/>
  <c r="AB154" i="11" s="1"/>
  <c r="Y153" i="11"/>
  <c r="Z153" i="11" s="1"/>
  <c r="AA153" i="11" s="1"/>
  <c r="AB153" i="11" s="1"/>
  <c r="Y152" i="11"/>
  <c r="Z152" i="11" s="1"/>
  <c r="AA152" i="11" s="1"/>
  <c r="AB152" i="11" s="1"/>
  <c r="Y151" i="11"/>
  <c r="Z151" i="11" s="1"/>
  <c r="AA151" i="11" s="1"/>
  <c r="AB151" i="11" s="1"/>
  <c r="Y150" i="11"/>
  <c r="Z150" i="11" s="1"/>
  <c r="AA150" i="11" s="1"/>
  <c r="AB150" i="11" s="1"/>
  <c r="Y149" i="11"/>
  <c r="Z149" i="11" s="1"/>
  <c r="AA149" i="11" s="1"/>
  <c r="AB149" i="11" s="1"/>
  <c r="Y148" i="11"/>
  <c r="Z148" i="11" s="1"/>
  <c r="AA148" i="11" s="1"/>
  <c r="AB148" i="11" s="1"/>
  <c r="Y147" i="11"/>
  <c r="Z147" i="11" s="1"/>
  <c r="AA147" i="11" s="1"/>
  <c r="AB147" i="11" s="1"/>
  <c r="Y146" i="11"/>
  <c r="Z146" i="11" s="1"/>
  <c r="AA146" i="11" s="1"/>
  <c r="AB146" i="11" s="1"/>
  <c r="Y145" i="11"/>
  <c r="Z145" i="11" s="1"/>
  <c r="AA145" i="11" s="1"/>
  <c r="AB145" i="11" s="1"/>
  <c r="Y144" i="11"/>
  <c r="Z144" i="11" s="1"/>
  <c r="AA144" i="11" s="1"/>
  <c r="AB144" i="11" s="1"/>
  <c r="Y143" i="11"/>
  <c r="Z143" i="11" s="1"/>
  <c r="AA143" i="11" s="1"/>
  <c r="AB143" i="11" s="1"/>
  <c r="Y142" i="11"/>
  <c r="Z142" i="11" s="1"/>
  <c r="AA142" i="11" s="1"/>
  <c r="AB142" i="11" s="1"/>
  <c r="Y141" i="11"/>
  <c r="Z141" i="11" s="1"/>
  <c r="AA141" i="11" s="1"/>
  <c r="AB141" i="11" s="1"/>
  <c r="Y140" i="11"/>
  <c r="Z140" i="11" s="1"/>
  <c r="AA140" i="11" s="1"/>
  <c r="AB140" i="11" s="1"/>
  <c r="Y139" i="11"/>
  <c r="Z139" i="11" s="1"/>
  <c r="AA139" i="11" s="1"/>
  <c r="AB139" i="11" s="1"/>
  <c r="Y138" i="11"/>
  <c r="Z138" i="11" s="1"/>
  <c r="AA138" i="11" s="1"/>
  <c r="AB138" i="11" s="1"/>
  <c r="Y137" i="11"/>
  <c r="Z137" i="11" s="1"/>
  <c r="AA137" i="11" s="1"/>
  <c r="AB137" i="11" s="1"/>
  <c r="Y136" i="11"/>
  <c r="Z136" i="11" s="1"/>
  <c r="AA136" i="11" s="1"/>
  <c r="AB136" i="11" s="1"/>
  <c r="Y135" i="11"/>
  <c r="Z135" i="11" s="1"/>
  <c r="AA135" i="11" s="1"/>
  <c r="AB135" i="11" s="1"/>
  <c r="Y134" i="11"/>
  <c r="Z134" i="11" s="1"/>
  <c r="AA134" i="11" s="1"/>
  <c r="AB134" i="11" s="1"/>
  <c r="Y133" i="11"/>
  <c r="Z133" i="11" s="1"/>
  <c r="AA133" i="11" s="1"/>
  <c r="AB133" i="11" s="1"/>
  <c r="Y132" i="11"/>
  <c r="Z132" i="11" s="1"/>
  <c r="AA132" i="11" s="1"/>
  <c r="AB132" i="11" s="1"/>
  <c r="Y131" i="11"/>
  <c r="Z131" i="11" s="1"/>
  <c r="AA131" i="11" s="1"/>
  <c r="AB131" i="11" s="1"/>
  <c r="Y130" i="11"/>
  <c r="Z130" i="11" s="1"/>
  <c r="AA130" i="11" s="1"/>
  <c r="AB130" i="11" s="1"/>
  <c r="Y129" i="11"/>
  <c r="Z129" i="11" s="1"/>
  <c r="AA129" i="11" s="1"/>
  <c r="AB129" i="11" s="1"/>
  <c r="Y128" i="11"/>
  <c r="Z128" i="11" s="1"/>
  <c r="AA128" i="11" s="1"/>
  <c r="AB128" i="11" s="1"/>
  <c r="Y127" i="11"/>
  <c r="Z127" i="11" s="1"/>
  <c r="AA127" i="11" s="1"/>
  <c r="AB127" i="11" s="1"/>
  <c r="Y126" i="11"/>
  <c r="Z126" i="11" s="1"/>
  <c r="AA126" i="11" s="1"/>
  <c r="AB126" i="11" s="1"/>
  <c r="Y125" i="11"/>
  <c r="Z125" i="11" s="1"/>
  <c r="AA125" i="11" s="1"/>
  <c r="AB125" i="11" s="1"/>
  <c r="Y124" i="11"/>
  <c r="Z124" i="11" s="1"/>
  <c r="AA124" i="11" s="1"/>
  <c r="AB124" i="11" s="1"/>
  <c r="Y123" i="11"/>
  <c r="Z123" i="11" s="1"/>
  <c r="AA123" i="11" s="1"/>
  <c r="AB123" i="11" s="1"/>
  <c r="Y122" i="11"/>
  <c r="Z122" i="11" s="1"/>
  <c r="AA122" i="11" s="1"/>
  <c r="AB122" i="11" s="1"/>
  <c r="Y121" i="11"/>
  <c r="Z121" i="11" s="1"/>
  <c r="AA121" i="11" s="1"/>
  <c r="AB121" i="11" s="1"/>
  <c r="Y120" i="11"/>
  <c r="Z120" i="11" s="1"/>
  <c r="AA120" i="11" s="1"/>
  <c r="AB120" i="11" s="1"/>
  <c r="Y119" i="11"/>
  <c r="Z119" i="11" s="1"/>
  <c r="AA119" i="11" s="1"/>
  <c r="AB119" i="11" s="1"/>
  <c r="Y118" i="11"/>
  <c r="Z118" i="11" s="1"/>
  <c r="AA118" i="11" s="1"/>
  <c r="AB118" i="11" s="1"/>
  <c r="Y117" i="11"/>
  <c r="Z117" i="11" s="1"/>
  <c r="AA117" i="11" s="1"/>
  <c r="AB117" i="11" s="1"/>
  <c r="Y116" i="11"/>
  <c r="Z116" i="11" s="1"/>
  <c r="AA116" i="11" s="1"/>
  <c r="AB116" i="11" s="1"/>
  <c r="Y115" i="11"/>
  <c r="Z115" i="11" s="1"/>
  <c r="AA115" i="11" s="1"/>
  <c r="AB115" i="11" s="1"/>
  <c r="Y114" i="11"/>
  <c r="Z114" i="11" s="1"/>
  <c r="AA114" i="11" s="1"/>
  <c r="AB114" i="11" s="1"/>
  <c r="Y113" i="11"/>
  <c r="Z113" i="11" s="1"/>
  <c r="AA113" i="11" s="1"/>
  <c r="AB113" i="11" s="1"/>
  <c r="Y112" i="11"/>
  <c r="Z112" i="11" s="1"/>
  <c r="AA112" i="11" s="1"/>
  <c r="AB112" i="11" s="1"/>
  <c r="Y111" i="11"/>
  <c r="Z111" i="11" s="1"/>
  <c r="AA111" i="11" s="1"/>
  <c r="AB111" i="11" s="1"/>
  <c r="Y110" i="11"/>
  <c r="Z110" i="11" s="1"/>
  <c r="AA110" i="11" s="1"/>
  <c r="AB110" i="11" s="1"/>
  <c r="Y109" i="11"/>
  <c r="Z109" i="11" s="1"/>
  <c r="AA109" i="11" s="1"/>
  <c r="AB109" i="11" s="1"/>
  <c r="Y108" i="11"/>
  <c r="Z108" i="11" s="1"/>
  <c r="AA108" i="11" s="1"/>
  <c r="AB108" i="11" s="1"/>
  <c r="Y107" i="11"/>
  <c r="Z107" i="11" s="1"/>
  <c r="AA107" i="11" s="1"/>
  <c r="AB107" i="11" s="1"/>
  <c r="Y106" i="11"/>
  <c r="Z106" i="11" s="1"/>
  <c r="AA106" i="11" s="1"/>
  <c r="AB106" i="11" s="1"/>
  <c r="Y105" i="11"/>
  <c r="Z105" i="11" s="1"/>
  <c r="AA105" i="11" s="1"/>
  <c r="AB105" i="11" s="1"/>
  <c r="Y104" i="11"/>
  <c r="Z104" i="11" s="1"/>
  <c r="AA104" i="11" s="1"/>
  <c r="AB104" i="11" s="1"/>
  <c r="Y103" i="11"/>
  <c r="Z103" i="11" s="1"/>
  <c r="AA103" i="11" s="1"/>
  <c r="AB103" i="11" s="1"/>
  <c r="Y102" i="11"/>
  <c r="Z102" i="11" s="1"/>
  <c r="AA102" i="11" s="1"/>
  <c r="AB102" i="11" s="1"/>
  <c r="Y101" i="11"/>
  <c r="Z101" i="11" s="1"/>
  <c r="AA101" i="11" s="1"/>
  <c r="AB101" i="11" s="1"/>
  <c r="Y100" i="11"/>
  <c r="Z100" i="11" s="1"/>
  <c r="AA100" i="11" s="1"/>
  <c r="AB100" i="11" s="1"/>
  <c r="Y99" i="11"/>
  <c r="Z99" i="11" s="1"/>
  <c r="AA99" i="11" s="1"/>
  <c r="AB99" i="11" s="1"/>
  <c r="Y98" i="11"/>
  <c r="Z98" i="11" s="1"/>
  <c r="AA98" i="11" s="1"/>
  <c r="AB98" i="11" s="1"/>
  <c r="Y97" i="11"/>
  <c r="Z97" i="11" s="1"/>
  <c r="AA97" i="11" s="1"/>
  <c r="AB97" i="11" s="1"/>
  <c r="Y96" i="11"/>
  <c r="Z96" i="11" s="1"/>
  <c r="AA96" i="11" s="1"/>
  <c r="AB96" i="11" s="1"/>
  <c r="Y95" i="11"/>
  <c r="Z95" i="11" s="1"/>
  <c r="AA95" i="11" s="1"/>
  <c r="AB95" i="11" s="1"/>
  <c r="Y94" i="11"/>
  <c r="Z94" i="11" s="1"/>
  <c r="AA94" i="11" s="1"/>
  <c r="AB94" i="11" s="1"/>
  <c r="Y93" i="11"/>
  <c r="Z93" i="11" s="1"/>
  <c r="AA93" i="11" s="1"/>
  <c r="AB93" i="11" s="1"/>
  <c r="Y92" i="11"/>
  <c r="Z92" i="11" s="1"/>
  <c r="AA92" i="11" s="1"/>
  <c r="AB92" i="11" s="1"/>
  <c r="Y91" i="11"/>
  <c r="Z91" i="11" s="1"/>
  <c r="AA91" i="11" s="1"/>
  <c r="AB91" i="11" s="1"/>
  <c r="Y90" i="11"/>
  <c r="Z90" i="11" s="1"/>
  <c r="AA90" i="11" s="1"/>
  <c r="AB90" i="11" s="1"/>
  <c r="Y89" i="11"/>
  <c r="Z89" i="11" s="1"/>
  <c r="AA89" i="11" s="1"/>
  <c r="AB89" i="11" s="1"/>
  <c r="Y88" i="11"/>
  <c r="Z88" i="11" s="1"/>
  <c r="AA88" i="11" s="1"/>
  <c r="AB88" i="11" s="1"/>
  <c r="Y87" i="11"/>
  <c r="Z87" i="11" s="1"/>
  <c r="AA87" i="11" s="1"/>
  <c r="AB87" i="11" s="1"/>
  <c r="Y86" i="11"/>
  <c r="Z86" i="11" s="1"/>
  <c r="AA86" i="11" s="1"/>
  <c r="AB86" i="11" s="1"/>
  <c r="Y85" i="11"/>
  <c r="Z85" i="11" s="1"/>
  <c r="AA85" i="11" s="1"/>
  <c r="AB85" i="11" s="1"/>
  <c r="Y84" i="11"/>
  <c r="Z84" i="11" s="1"/>
  <c r="AA84" i="11" s="1"/>
  <c r="AB84" i="11" s="1"/>
  <c r="Y83" i="11"/>
  <c r="Z83" i="11" s="1"/>
  <c r="AA83" i="11" s="1"/>
  <c r="AB83" i="11" s="1"/>
  <c r="Y82" i="11"/>
  <c r="Z82" i="11" s="1"/>
  <c r="AA82" i="11" s="1"/>
  <c r="AB82" i="11" s="1"/>
  <c r="Y81" i="11"/>
  <c r="Z81" i="11" s="1"/>
  <c r="AA81" i="11" s="1"/>
  <c r="AB81" i="11" s="1"/>
  <c r="Y80" i="11"/>
  <c r="Z80" i="11" s="1"/>
  <c r="AA80" i="11" s="1"/>
  <c r="AB80" i="11" s="1"/>
  <c r="Y79" i="11"/>
  <c r="Z79" i="11" s="1"/>
  <c r="AA79" i="11" s="1"/>
  <c r="AB79" i="11" s="1"/>
  <c r="Y78" i="11"/>
  <c r="Z78" i="11" s="1"/>
  <c r="AA78" i="11" s="1"/>
  <c r="AB78" i="11" s="1"/>
  <c r="Y77" i="11"/>
  <c r="Z77" i="11" s="1"/>
  <c r="AA77" i="11" s="1"/>
  <c r="AB77" i="11" s="1"/>
  <c r="Y76" i="11"/>
  <c r="Z76" i="11" s="1"/>
  <c r="AA76" i="11" s="1"/>
  <c r="AB76" i="11" s="1"/>
  <c r="Y75" i="11"/>
  <c r="Z75" i="11" s="1"/>
  <c r="AA75" i="11" s="1"/>
  <c r="AB75" i="11" s="1"/>
  <c r="Y74" i="11"/>
  <c r="Z74" i="11" s="1"/>
  <c r="AA74" i="11" s="1"/>
  <c r="AB74" i="11" s="1"/>
  <c r="Y73" i="11"/>
  <c r="Z73" i="11" s="1"/>
  <c r="AA73" i="11" s="1"/>
  <c r="AB73" i="11" s="1"/>
  <c r="Y72" i="11"/>
  <c r="Z72" i="11" s="1"/>
  <c r="AA72" i="11" s="1"/>
  <c r="AB72" i="11" s="1"/>
  <c r="Y71" i="11"/>
  <c r="Z71" i="11" s="1"/>
  <c r="AA71" i="11" s="1"/>
  <c r="AB71" i="11" s="1"/>
  <c r="Y70" i="11"/>
  <c r="Z70" i="11" s="1"/>
  <c r="AA70" i="11" s="1"/>
  <c r="AB70" i="11" s="1"/>
  <c r="Y69" i="11"/>
  <c r="Z69" i="11" s="1"/>
  <c r="AA69" i="11" s="1"/>
  <c r="AB69" i="11" s="1"/>
  <c r="Y68" i="11"/>
  <c r="Z68" i="11" s="1"/>
  <c r="AA68" i="11" s="1"/>
  <c r="AB68" i="11" s="1"/>
  <c r="Y67" i="11"/>
  <c r="Z67" i="11" s="1"/>
  <c r="AA67" i="11" s="1"/>
  <c r="AB67" i="11" s="1"/>
  <c r="Y66" i="11"/>
  <c r="Z66" i="11" s="1"/>
  <c r="AA66" i="11" s="1"/>
  <c r="AB66" i="11" s="1"/>
  <c r="Y65" i="11"/>
  <c r="Z65" i="11" s="1"/>
  <c r="AA65" i="11" s="1"/>
  <c r="AB65" i="11" s="1"/>
  <c r="Y64" i="11"/>
  <c r="Z64" i="11" s="1"/>
  <c r="AA64" i="11" s="1"/>
  <c r="AB64" i="11" s="1"/>
  <c r="Y63" i="11"/>
  <c r="Z63" i="11" s="1"/>
  <c r="AA63" i="11" s="1"/>
  <c r="AB63" i="11" s="1"/>
  <c r="Y62" i="11"/>
  <c r="Z62" i="11" s="1"/>
  <c r="AA62" i="11" s="1"/>
  <c r="AB62" i="11" s="1"/>
  <c r="Y61" i="11"/>
  <c r="Z61" i="11" s="1"/>
  <c r="AA61" i="11" s="1"/>
  <c r="AB61" i="11" s="1"/>
  <c r="Y60" i="11"/>
  <c r="Z60" i="11" s="1"/>
  <c r="AA60" i="11" s="1"/>
  <c r="AB60" i="11" s="1"/>
  <c r="Y59" i="11"/>
  <c r="Z59" i="11" s="1"/>
  <c r="AA59" i="11" s="1"/>
  <c r="AB59" i="11" s="1"/>
  <c r="Y58" i="11"/>
  <c r="Z58" i="11" s="1"/>
  <c r="AA58" i="11" s="1"/>
  <c r="AB58" i="11" s="1"/>
  <c r="Y57" i="11"/>
  <c r="Z57" i="11" s="1"/>
  <c r="AA57" i="11" s="1"/>
  <c r="AB57" i="11" s="1"/>
  <c r="Y56" i="11"/>
  <c r="Z56" i="11" s="1"/>
  <c r="AA56" i="11" s="1"/>
  <c r="AB56" i="11" s="1"/>
  <c r="Y55" i="11"/>
  <c r="Z55" i="11" s="1"/>
  <c r="AA55" i="11" s="1"/>
  <c r="AB55" i="11" s="1"/>
  <c r="Y54" i="11"/>
  <c r="Z54" i="11" s="1"/>
  <c r="AA54" i="11" s="1"/>
  <c r="AB54" i="11" s="1"/>
  <c r="Y53" i="11"/>
  <c r="Z53" i="11" s="1"/>
  <c r="AA53" i="11" s="1"/>
  <c r="AB53" i="11" s="1"/>
  <c r="Y52" i="11"/>
  <c r="Z52" i="11" s="1"/>
  <c r="AA52" i="11" s="1"/>
  <c r="AB52" i="11" s="1"/>
  <c r="Y51" i="11"/>
  <c r="Z51" i="11" s="1"/>
  <c r="AA51" i="11" s="1"/>
  <c r="AB51" i="11" s="1"/>
  <c r="Y50" i="11"/>
  <c r="Z50" i="11" s="1"/>
  <c r="AA50" i="11" s="1"/>
  <c r="AB50" i="11" s="1"/>
  <c r="Y49" i="11"/>
  <c r="Z49" i="11" s="1"/>
  <c r="AA49" i="11" s="1"/>
  <c r="AB49" i="11" s="1"/>
  <c r="Y48" i="11"/>
  <c r="Z48" i="11" s="1"/>
  <c r="AA48" i="11" s="1"/>
  <c r="AB48" i="11" s="1"/>
  <c r="Y47" i="11"/>
  <c r="Z47" i="11" s="1"/>
  <c r="AA47" i="11" s="1"/>
  <c r="AB47" i="11" s="1"/>
  <c r="Y46" i="11"/>
  <c r="Z46" i="11" s="1"/>
  <c r="AA46" i="11" s="1"/>
  <c r="AB46" i="11" s="1"/>
  <c r="Y45" i="11"/>
  <c r="Z45" i="11" s="1"/>
  <c r="AA45" i="11" s="1"/>
  <c r="AB45" i="11" s="1"/>
  <c r="Y44" i="11"/>
  <c r="Z44" i="11" s="1"/>
  <c r="AA44" i="11" s="1"/>
  <c r="AB44" i="11" s="1"/>
  <c r="Y43" i="11"/>
  <c r="Z43" i="11" s="1"/>
  <c r="AA43" i="11" s="1"/>
  <c r="AB43" i="11" s="1"/>
  <c r="Y42" i="11"/>
  <c r="Z42" i="11" s="1"/>
  <c r="AA42" i="11" s="1"/>
  <c r="AB42" i="11" s="1"/>
  <c r="Y41" i="11"/>
  <c r="Z41" i="11" s="1"/>
  <c r="AA41" i="11" s="1"/>
  <c r="AB41" i="11" s="1"/>
  <c r="Y40" i="11"/>
  <c r="Z40" i="11" s="1"/>
  <c r="AA40" i="11" s="1"/>
  <c r="AB40" i="11" s="1"/>
  <c r="Y39" i="11"/>
  <c r="Z39" i="11" s="1"/>
  <c r="AA39" i="11" s="1"/>
  <c r="AB39" i="11" s="1"/>
  <c r="Y38" i="11"/>
  <c r="Z38" i="11" s="1"/>
  <c r="AA38" i="11" s="1"/>
  <c r="AB38" i="11" s="1"/>
  <c r="Y37" i="11"/>
  <c r="Z37" i="11" s="1"/>
  <c r="AA37" i="11" s="1"/>
  <c r="AB37" i="11" s="1"/>
  <c r="Y36" i="11"/>
  <c r="Z36" i="11" s="1"/>
  <c r="AA36" i="11" s="1"/>
  <c r="AB36" i="11" s="1"/>
  <c r="Y35" i="11"/>
  <c r="Z35" i="11" s="1"/>
  <c r="AA35" i="11" s="1"/>
  <c r="AB35" i="11" s="1"/>
  <c r="Y34" i="11"/>
  <c r="Z34" i="11" s="1"/>
  <c r="AA34" i="11" s="1"/>
  <c r="AB34" i="11" s="1"/>
  <c r="Y33" i="11"/>
  <c r="Z33" i="11" s="1"/>
  <c r="AA33" i="11" s="1"/>
  <c r="AB33" i="11" s="1"/>
  <c r="Y32" i="11"/>
  <c r="Z32" i="11" s="1"/>
  <c r="AA32" i="11" s="1"/>
  <c r="AB32" i="11" s="1"/>
  <c r="Y31" i="11"/>
  <c r="Z31" i="11" s="1"/>
  <c r="AA31" i="11" s="1"/>
  <c r="AB31" i="11" s="1"/>
  <c r="Y30" i="11"/>
  <c r="Z30" i="11" s="1"/>
  <c r="AA30" i="11" s="1"/>
  <c r="AB30" i="11" s="1"/>
  <c r="Y29" i="11"/>
  <c r="Z29" i="11" s="1"/>
  <c r="AA29" i="11" s="1"/>
  <c r="AB29" i="11" s="1"/>
  <c r="Y28" i="11"/>
  <c r="Z28" i="11" s="1"/>
  <c r="AA28" i="11" s="1"/>
  <c r="AB28" i="11" s="1"/>
  <c r="Y27" i="11"/>
  <c r="Z27" i="11" s="1"/>
  <c r="AA27" i="11" s="1"/>
  <c r="AB27" i="11" s="1"/>
  <c r="Y26" i="11"/>
  <c r="Z26" i="11" s="1"/>
  <c r="AA26" i="11" s="1"/>
  <c r="AB26" i="11" s="1"/>
  <c r="Y25" i="11"/>
  <c r="Z25" i="11" s="1"/>
  <c r="AA25" i="11" s="1"/>
  <c r="AB25" i="11" s="1"/>
  <c r="Y24" i="11"/>
  <c r="Z24" i="11" s="1"/>
  <c r="AA24" i="11" s="1"/>
  <c r="AB24" i="11" s="1"/>
  <c r="Y23" i="11"/>
  <c r="Z23" i="11" s="1"/>
  <c r="AA23" i="11" s="1"/>
  <c r="AB23" i="11" s="1"/>
  <c r="Y22" i="11"/>
  <c r="Z22" i="11" s="1"/>
  <c r="AA22" i="11" s="1"/>
  <c r="AB22" i="11" s="1"/>
  <c r="Y21" i="11"/>
  <c r="Z21" i="11" s="1"/>
  <c r="AA21" i="11" s="1"/>
  <c r="AB21" i="11" s="1"/>
  <c r="Y20" i="11"/>
  <c r="Z20" i="11" s="1"/>
  <c r="AA20" i="11" s="1"/>
  <c r="AB20" i="11" s="1"/>
  <c r="Y19" i="11"/>
  <c r="Z19" i="11" s="1"/>
  <c r="AA19" i="11" s="1"/>
  <c r="AB19" i="11" s="1"/>
  <c r="Y18" i="11"/>
  <c r="Z18" i="11" s="1"/>
  <c r="AA18" i="11" s="1"/>
  <c r="AB18" i="11" s="1"/>
  <c r="Y17" i="11"/>
  <c r="Z17" i="11" s="1"/>
  <c r="AA17" i="11" s="1"/>
  <c r="AB17" i="11" s="1"/>
  <c r="Y16" i="11"/>
  <c r="Z16" i="11" s="1"/>
  <c r="AA16" i="11" s="1"/>
  <c r="AB16" i="11" s="1"/>
  <c r="Y15" i="11"/>
  <c r="Z15" i="11" s="1"/>
  <c r="AA15" i="11" s="1"/>
  <c r="AB15" i="11" s="1"/>
  <c r="Y14" i="11"/>
  <c r="Z14" i="11" s="1"/>
  <c r="AA14" i="11" s="1"/>
  <c r="AB14" i="11" s="1"/>
  <c r="Y13" i="11"/>
  <c r="Z13" i="11" s="1"/>
  <c r="AA13" i="11" s="1"/>
  <c r="AB13" i="11" s="1"/>
  <c r="Y12" i="11"/>
  <c r="Z12" i="11" s="1"/>
  <c r="AA12" i="11" s="1"/>
  <c r="AB12" i="11" s="1"/>
  <c r="Y11" i="11"/>
  <c r="Z11" i="11" s="1"/>
  <c r="AA11" i="11" s="1"/>
  <c r="AB11" i="11" s="1"/>
  <c r="Y10" i="11"/>
  <c r="Z10" i="11" s="1"/>
  <c r="AA10" i="11" s="1"/>
  <c r="AB10" i="11" s="1"/>
  <c r="Y9" i="11"/>
  <c r="Z9" i="11" s="1"/>
  <c r="AA9" i="11" s="1"/>
  <c r="AB9" i="11" s="1"/>
  <c r="Y8" i="11"/>
  <c r="Z8" i="11" s="1"/>
  <c r="AA8" i="11" s="1"/>
  <c r="AB8" i="11" s="1"/>
  <c r="Y7" i="11"/>
  <c r="Z7" i="11" s="1"/>
  <c r="AA7" i="11" s="1"/>
  <c r="AB7" i="11" s="1"/>
  <c r="Y6" i="11"/>
  <c r="Z6" i="11" s="1"/>
  <c r="AA6" i="11" s="1"/>
  <c r="AB6" i="11" s="1"/>
  <c r="Y5" i="11"/>
  <c r="Z5" i="11" s="1"/>
  <c r="AA5" i="11" s="1"/>
  <c r="AB5" i="11" s="1"/>
  <c r="Y4" i="11"/>
  <c r="Z4" i="11" s="1"/>
  <c r="AA4" i="11" s="1"/>
  <c r="AB4" i="11" s="1"/>
  <c r="Y3" i="11"/>
  <c r="Z3" i="11" s="1"/>
  <c r="AA3" i="11" s="1"/>
  <c r="AB3" i="11" s="1"/>
  <c r="Y2" i="11"/>
  <c r="Z2" i="11" s="1"/>
  <c r="AA2" i="11" s="1"/>
  <c r="AB2" i="11" s="1"/>
  <c r="R4" i="7"/>
  <c r="AG4" i="11" l="1"/>
  <c r="AF4" i="11"/>
  <c r="AD4" i="11"/>
  <c r="AE4" i="11"/>
  <c r="AG8" i="11"/>
  <c r="AF8" i="11"/>
  <c r="AD8" i="11"/>
  <c r="AE8" i="11"/>
  <c r="AG12" i="11"/>
  <c r="AF12" i="11"/>
  <c r="AD12" i="11"/>
  <c r="AE12" i="11"/>
  <c r="AG16" i="11"/>
  <c r="AF16" i="11"/>
  <c r="AD16" i="11"/>
  <c r="AE16" i="11"/>
  <c r="AG20" i="11"/>
  <c r="AF20" i="11"/>
  <c r="AD20" i="11"/>
  <c r="AE20" i="11"/>
  <c r="AG24" i="11"/>
  <c r="AF24" i="11"/>
  <c r="AD24" i="11"/>
  <c r="AE24" i="11"/>
  <c r="AG28" i="11"/>
  <c r="AF28" i="11"/>
  <c r="AD28" i="11"/>
  <c r="AE28" i="11"/>
  <c r="AE32" i="11"/>
  <c r="AG32" i="11"/>
  <c r="AF32" i="11"/>
  <c r="AD32" i="11"/>
  <c r="AE36" i="11"/>
  <c r="AG36" i="11"/>
  <c r="AF36" i="11"/>
  <c r="AD36" i="11"/>
  <c r="AE40" i="11"/>
  <c r="AG40" i="11"/>
  <c r="AF40" i="11"/>
  <c r="AD40" i="11"/>
  <c r="AE44" i="11"/>
  <c r="AG44" i="11"/>
  <c r="AF44" i="11"/>
  <c r="AD44" i="11"/>
  <c r="AE48" i="11"/>
  <c r="AG48" i="11"/>
  <c r="AF48" i="11"/>
  <c r="AD48" i="11"/>
  <c r="AE52" i="11"/>
  <c r="AG52" i="11"/>
  <c r="AF52" i="11"/>
  <c r="AD52" i="11"/>
  <c r="AE56" i="11"/>
  <c r="AG56" i="11"/>
  <c r="AF56" i="11"/>
  <c r="AD56" i="11"/>
  <c r="AE60" i="11"/>
  <c r="AG60" i="11"/>
  <c r="AF60" i="11"/>
  <c r="AD60" i="11"/>
  <c r="AE64" i="11"/>
  <c r="AG64" i="11"/>
  <c r="AF64" i="11"/>
  <c r="AD64" i="11"/>
  <c r="AE68" i="11"/>
  <c r="AG68" i="11"/>
  <c r="AF68" i="11"/>
  <c r="AD68" i="11"/>
  <c r="AE72" i="11"/>
  <c r="AG72" i="11"/>
  <c r="AF72" i="11"/>
  <c r="AD72" i="11"/>
  <c r="AE76" i="11"/>
  <c r="AG76" i="11"/>
  <c r="AF76" i="11"/>
  <c r="AD76" i="11"/>
  <c r="AE80" i="11"/>
  <c r="AG80" i="11"/>
  <c r="AF80" i="11"/>
  <c r="AD80" i="11"/>
  <c r="AE84" i="11"/>
  <c r="AG84" i="11"/>
  <c r="AF84" i="11"/>
  <c r="AD84" i="11"/>
  <c r="AE88" i="11"/>
  <c r="AG88" i="11"/>
  <c r="AF88" i="11"/>
  <c r="AD88" i="11"/>
  <c r="AE92" i="11"/>
  <c r="AG92" i="11"/>
  <c r="AF92" i="11"/>
  <c r="AD92" i="11"/>
  <c r="AE96" i="11"/>
  <c r="AG96" i="11"/>
  <c r="AF96" i="11"/>
  <c r="AD96" i="11"/>
  <c r="AE100" i="11"/>
  <c r="AG100" i="11"/>
  <c r="AF100" i="11"/>
  <c r="AD100" i="11"/>
  <c r="AE104" i="11"/>
  <c r="AG104" i="11"/>
  <c r="AF104" i="11"/>
  <c r="AD104" i="11"/>
  <c r="AE108" i="11"/>
  <c r="AG108" i="11"/>
  <c r="AF108" i="11"/>
  <c r="AD108" i="11"/>
  <c r="AE112" i="11"/>
  <c r="AG112" i="11"/>
  <c r="AF112" i="11"/>
  <c r="AD112" i="11"/>
  <c r="AG116" i="11"/>
  <c r="AF116" i="11"/>
  <c r="AE116" i="11"/>
  <c r="AD116" i="11"/>
  <c r="AG120" i="11"/>
  <c r="AF120" i="11"/>
  <c r="AE120" i="11"/>
  <c r="AD120" i="11"/>
  <c r="AG124" i="11"/>
  <c r="AF124" i="11"/>
  <c r="AE124" i="11"/>
  <c r="AD124" i="11"/>
  <c r="AG128" i="11"/>
  <c r="AF128" i="11"/>
  <c r="AE128" i="11"/>
  <c r="AD128" i="11"/>
  <c r="AG132" i="11"/>
  <c r="AF132" i="11"/>
  <c r="AE132" i="11"/>
  <c r="AD132" i="11"/>
  <c r="AG136" i="11"/>
  <c r="AF136" i="11"/>
  <c r="AE136" i="11"/>
  <c r="AD136" i="11"/>
  <c r="AG140" i="11"/>
  <c r="AF140" i="11"/>
  <c r="AE140" i="11"/>
  <c r="AD140" i="11"/>
  <c r="AG144" i="11"/>
  <c r="AF144" i="11"/>
  <c r="AE144" i="11"/>
  <c r="AD144" i="11"/>
  <c r="AG148" i="11"/>
  <c r="AF148" i="11"/>
  <c r="AE148" i="11"/>
  <c r="AD148" i="11"/>
  <c r="AG152" i="11"/>
  <c r="AF152" i="11"/>
  <c r="AE152" i="11"/>
  <c r="AD152" i="11"/>
  <c r="AG156" i="11"/>
  <c r="AF156" i="11"/>
  <c r="AE156" i="11"/>
  <c r="AD156" i="11"/>
  <c r="AG160" i="11"/>
  <c r="AF160" i="11"/>
  <c r="AE160" i="11"/>
  <c r="AD160" i="11"/>
  <c r="AG164" i="11"/>
  <c r="AF164" i="11"/>
  <c r="AE164" i="11"/>
  <c r="AD164" i="11"/>
  <c r="AG168" i="11"/>
  <c r="AF168" i="11"/>
  <c r="AE168" i="11"/>
  <c r="AD168" i="11"/>
  <c r="AG172" i="11"/>
  <c r="AF172" i="11"/>
  <c r="AE172" i="11"/>
  <c r="AD172" i="11"/>
  <c r="AG176" i="11"/>
  <c r="AF176" i="11"/>
  <c r="AE176" i="11"/>
  <c r="AD176" i="11"/>
  <c r="AG180" i="11"/>
  <c r="AF180" i="11"/>
  <c r="AE180" i="11"/>
  <c r="AD180" i="11"/>
  <c r="AG184" i="11"/>
  <c r="AF184" i="11"/>
  <c r="AE184" i="11"/>
  <c r="AD184" i="11"/>
  <c r="AG188" i="11"/>
  <c r="AF188" i="11"/>
  <c r="AE188" i="11"/>
  <c r="AD188" i="11"/>
  <c r="AG192" i="11"/>
  <c r="AF192" i="11"/>
  <c r="AE192" i="11"/>
  <c r="AD192" i="11"/>
  <c r="AG196" i="11"/>
  <c r="AF196" i="11"/>
  <c r="AE196" i="11"/>
  <c r="AD196" i="11"/>
  <c r="AG200" i="11"/>
  <c r="AF200" i="11"/>
  <c r="AE200" i="11"/>
  <c r="AD200" i="11"/>
  <c r="AG204" i="11"/>
  <c r="AF204" i="11"/>
  <c r="AE204" i="11"/>
  <c r="AD204" i="11"/>
  <c r="AG208" i="11"/>
  <c r="AF208" i="11"/>
  <c r="AE208" i="11"/>
  <c r="AD208" i="11"/>
  <c r="AG212" i="11"/>
  <c r="AF212" i="11"/>
  <c r="AE212" i="11"/>
  <c r="AD212" i="11"/>
  <c r="AG216" i="11"/>
  <c r="AF216" i="11"/>
  <c r="AE216" i="11"/>
  <c r="AD216" i="11"/>
  <c r="AG220" i="11"/>
  <c r="AF220" i="11"/>
  <c r="AE220" i="11"/>
  <c r="AD220" i="11"/>
  <c r="AG224" i="11"/>
  <c r="AF224" i="11"/>
  <c r="AE224" i="11"/>
  <c r="AD224" i="11"/>
  <c r="AE5" i="11"/>
  <c r="AD5" i="11"/>
  <c r="AG5" i="11"/>
  <c r="AF5" i="11"/>
  <c r="AE9" i="11"/>
  <c r="AD9" i="11"/>
  <c r="AG9" i="11"/>
  <c r="AF9" i="11"/>
  <c r="AE13" i="11"/>
  <c r="AD13" i="11"/>
  <c r="AG13" i="11"/>
  <c r="AF13" i="11"/>
  <c r="AE17" i="11"/>
  <c r="AD17" i="11"/>
  <c r="AG17" i="11"/>
  <c r="AF17" i="11"/>
  <c r="AE21" i="11"/>
  <c r="AD21" i="11"/>
  <c r="AG21" i="11"/>
  <c r="AF21" i="11"/>
  <c r="AE25" i="11"/>
  <c r="AD25" i="11"/>
  <c r="AG25" i="11"/>
  <c r="AF25" i="11"/>
  <c r="AF29" i="11"/>
  <c r="AG29" i="11"/>
  <c r="AE29" i="11"/>
  <c r="AD29" i="11"/>
  <c r="AF33" i="11"/>
  <c r="AE33" i="11"/>
  <c r="AG33" i="11"/>
  <c r="AD33" i="11"/>
  <c r="AF37" i="11"/>
  <c r="AE37" i="11"/>
  <c r="AG37" i="11"/>
  <c r="AD37" i="11"/>
  <c r="AF41" i="11"/>
  <c r="AE41" i="11"/>
  <c r="AG41" i="11"/>
  <c r="AD41" i="11"/>
  <c r="AF45" i="11"/>
  <c r="AE45" i="11"/>
  <c r="AG45" i="11"/>
  <c r="AD45" i="11"/>
  <c r="AF49" i="11"/>
  <c r="AE49" i="11"/>
  <c r="AG49" i="11"/>
  <c r="AD49" i="11"/>
  <c r="AF53" i="11"/>
  <c r="AE53" i="11"/>
  <c r="AG53" i="11"/>
  <c r="AD53" i="11"/>
  <c r="AF57" i="11"/>
  <c r="AE57" i="11"/>
  <c r="AG57" i="11"/>
  <c r="AD57" i="11"/>
  <c r="AF61" i="11"/>
  <c r="AE61" i="11"/>
  <c r="AG61" i="11"/>
  <c r="AD61" i="11"/>
  <c r="AF65" i="11"/>
  <c r="AE65" i="11"/>
  <c r="AG65" i="11"/>
  <c r="AD65" i="11"/>
  <c r="AF69" i="11"/>
  <c r="AE69" i="11"/>
  <c r="AG69" i="11"/>
  <c r="AD69" i="11"/>
  <c r="AF73" i="11"/>
  <c r="AE73" i="11"/>
  <c r="AG73" i="11"/>
  <c r="AD73" i="11"/>
  <c r="AF77" i="11"/>
  <c r="AE77" i="11"/>
  <c r="AG77" i="11"/>
  <c r="AD77" i="11"/>
  <c r="AF81" i="11"/>
  <c r="AE81" i="11"/>
  <c r="AG81" i="11"/>
  <c r="AD81" i="11"/>
  <c r="AF85" i="11"/>
  <c r="AE85" i="11"/>
  <c r="AG85" i="11"/>
  <c r="AD85" i="11"/>
  <c r="AF89" i="11"/>
  <c r="AE89" i="11"/>
  <c r="AG89" i="11"/>
  <c r="AD89" i="11"/>
  <c r="AF93" i="11"/>
  <c r="AE93" i="11"/>
  <c r="AG93" i="11"/>
  <c r="AD93" i="11"/>
  <c r="AF97" i="11"/>
  <c r="AE97" i="11"/>
  <c r="AG97" i="11"/>
  <c r="AD97" i="11"/>
  <c r="AF101" i="11"/>
  <c r="AE101" i="11"/>
  <c r="AG101" i="11"/>
  <c r="AD101" i="11"/>
  <c r="AF105" i="11"/>
  <c r="AE105" i="11"/>
  <c r="AG105" i="11"/>
  <c r="AD105" i="11"/>
  <c r="AF109" i="11"/>
  <c r="AE109" i="11"/>
  <c r="AG109" i="11"/>
  <c r="AD109" i="11"/>
  <c r="AF113" i="11"/>
  <c r="AE113" i="11"/>
  <c r="AG113" i="11"/>
  <c r="AD113" i="11"/>
  <c r="AE117" i="11"/>
  <c r="AG117" i="11"/>
  <c r="AF117" i="11"/>
  <c r="AD117" i="11"/>
  <c r="AE121" i="11"/>
  <c r="AG121" i="11"/>
  <c r="AF121" i="11"/>
  <c r="AD121" i="11"/>
  <c r="AE125" i="11"/>
  <c r="AG125" i="11"/>
  <c r="AF125" i="11"/>
  <c r="AD125" i="11"/>
  <c r="AE129" i="11"/>
  <c r="AG129" i="11"/>
  <c r="AF129" i="11"/>
  <c r="AD129" i="11"/>
  <c r="AE133" i="11"/>
  <c r="AG133" i="11"/>
  <c r="AF133" i="11"/>
  <c r="AD133" i="11"/>
  <c r="AE137" i="11"/>
  <c r="AG137" i="11"/>
  <c r="AF137" i="11"/>
  <c r="AD137" i="11"/>
  <c r="AE141" i="11"/>
  <c r="AG141" i="11"/>
  <c r="AF141" i="11"/>
  <c r="AD141" i="11"/>
  <c r="AE145" i="11"/>
  <c r="AG145" i="11"/>
  <c r="AF145" i="11"/>
  <c r="AD145" i="11"/>
  <c r="AE149" i="11"/>
  <c r="AG149" i="11"/>
  <c r="AF149" i="11"/>
  <c r="AD149" i="11"/>
  <c r="AE153" i="11"/>
  <c r="AG153" i="11"/>
  <c r="AF153" i="11"/>
  <c r="AD153" i="11"/>
  <c r="AE157" i="11"/>
  <c r="AG157" i="11"/>
  <c r="AF157" i="11"/>
  <c r="AD157" i="11"/>
  <c r="AE161" i="11"/>
  <c r="AG161" i="11"/>
  <c r="AF161" i="11"/>
  <c r="AD161" i="11"/>
  <c r="AE165" i="11"/>
  <c r="AG165" i="11"/>
  <c r="AF165" i="11"/>
  <c r="AD165" i="11"/>
  <c r="AE169" i="11"/>
  <c r="AG169" i="11"/>
  <c r="AF169" i="11"/>
  <c r="AD169" i="11"/>
  <c r="AE173" i="11"/>
  <c r="AG173" i="11"/>
  <c r="AF173" i="11"/>
  <c r="AD173" i="11"/>
  <c r="AE177" i="11"/>
  <c r="AG177" i="11"/>
  <c r="AF177" i="11"/>
  <c r="AD177" i="11"/>
  <c r="AE181" i="11"/>
  <c r="AG181" i="11"/>
  <c r="AF181" i="11"/>
  <c r="AD181" i="11"/>
  <c r="AE185" i="11"/>
  <c r="AG185" i="11"/>
  <c r="AF185" i="11"/>
  <c r="AD185" i="11"/>
  <c r="AE189" i="11"/>
  <c r="AG189" i="11"/>
  <c r="AF189" i="11"/>
  <c r="AD189" i="11"/>
  <c r="AE193" i="11"/>
  <c r="AG193" i="11"/>
  <c r="AF193" i="11"/>
  <c r="AD193" i="11"/>
  <c r="AE197" i="11"/>
  <c r="AG197" i="11"/>
  <c r="AF197" i="11"/>
  <c r="AD197" i="11"/>
  <c r="AE201" i="11"/>
  <c r="AG201" i="11"/>
  <c r="AF201" i="11"/>
  <c r="AD201" i="11"/>
  <c r="AE205" i="11"/>
  <c r="AG205" i="11"/>
  <c r="AF205" i="11"/>
  <c r="AD205" i="11"/>
  <c r="AE209" i="11"/>
  <c r="AG209" i="11"/>
  <c r="AF209" i="11"/>
  <c r="AD209" i="11"/>
  <c r="AE213" i="11"/>
  <c r="AG213" i="11"/>
  <c r="AF213" i="11"/>
  <c r="AD213" i="11"/>
  <c r="AE217" i="11"/>
  <c r="AG217" i="11"/>
  <c r="AF217" i="11"/>
  <c r="AD217" i="11"/>
  <c r="AE221" i="11"/>
  <c r="AG221" i="11"/>
  <c r="AF221" i="11"/>
  <c r="AD221" i="11"/>
  <c r="AE225" i="11"/>
  <c r="AG225" i="11"/>
  <c r="AF225" i="11"/>
  <c r="AD225" i="11"/>
  <c r="AE2" i="11"/>
  <c r="AF2" i="11"/>
  <c r="AG2" i="11"/>
  <c r="AD2" i="11"/>
  <c r="AF6" i="11"/>
  <c r="AD6" i="11"/>
  <c r="AE6" i="11"/>
  <c r="AG6" i="11"/>
  <c r="AF10" i="11"/>
  <c r="AD10" i="11"/>
  <c r="AE10" i="11"/>
  <c r="AG10" i="11"/>
  <c r="AF14" i="11"/>
  <c r="AD14" i="11"/>
  <c r="AE14" i="11"/>
  <c r="AG14" i="11"/>
  <c r="AF18" i="11"/>
  <c r="AD18" i="11"/>
  <c r="AE18" i="11"/>
  <c r="AG18" i="11"/>
  <c r="AF22" i="11"/>
  <c r="AD22" i="11"/>
  <c r="AE22" i="11"/>
  <c r="AG22" i="11"/>
  <c r="AF26" i="11"/>
  <c r="AD26" i="11"/>
  <c r="AE26" i="11"/>
  <c r="AG26" i="11"/>
  <c r="AG30" i="11"/>
  <c r="AF30" i="11"/>
  <c r="AE30" i="11"/>
  <c r="AD30" i="11"/>
  <c r="AG34" i="11"/>
  <c r="AF34" i="11"/>
  <c r="AE34" i="11"/>
  <c r="AD34" i="11"/>
  <c r="AG38" i="11"/>
  <c r="AF38" i="11"/>
  <c r="AE38" i="11"/>
  <c r="AD38" i="11"/>
  <c r="AG42" i="11"/>
  <c r="AF42" i="11"/>
  <c r="AE42" i="11"/>
  <c r="AD42" i="11"/>
  <c r="AG46" i="11"/>
  <c r="AF46" i="11"/>
  <c r="AE46" i="11"/>
  <c r="AD46" i="11"/>
  <c r="AG50" i="11"/>
  <c r="AF50" i="11"/>
  <c r="AE50" i="11"/>
  <c r="AD50" i="11"/>
  <c r="AG54" i="11"/>
  <c r="AF54" i="11"/>
  <c r="AE54" i="11"/>
  <c r="AD54" i="11"/>
  <c r="AG58" i="11"/>
  <c r="AF58" i="11"/>
  <c r="AE58" i="11"/>
  <c r="AD58" i="11"/>
  <c r="AG62" i="11"/>
  <c r="AF62" i="11"/>
  <c r="AE62" i="11"/>
  <c r="AD62" i="11"/>
  <c r="AG66" i="11"/>
  <c r="AF66" i="11"/>
  <c r="AE66" i="11"/>
  <c r="AD66" i="11"/>
  <c r="AG70" i="11"/>
  <c r="AF70" i="11"/>
  <c r="AE70" i="11"/>
  <c r="AD70" i="11"/>
  <c r="AG74" i="11"/>
  <c r="AF74" i="11"/>
  <c r="AE74" i="11"/>
  <c r="AD74" i="11"/>
  <c r="AG78" i="11"/>
  <c r="AF78" i="11"/>
  <c r="AE78" i="11"/>
  <c r="AD78" i="11"/>
  <c r="AG82" i="11"/>
  <c r="AF82" i="11"/>
  <c r="AE82" i="11"/>
  <c r="AD82" i="11"/>
  <c r="AG86" i="11"/>
  <c r="AF86" i="11"/>
  <c r="AE86" i="11"/>
  <c r="AD86" i="11"/>
  <c r="AG90" i="11"/>
  <c r="AF90" i="11"/>
  <c r="AE90" i="11"/>
  <c r="AD90" i="11"/>
  <c r="AG94" i="11"/>
  <c r="AF94" i="11"/>
  <c r="AE94" i="11"/>
  <c r="AD94" i="11"/>
  <c r="AG98" i="11"/>
  <c r="AF98" i="11"/>
  <c r="AE98" i="11"/>
  <c r="AD98" i="11"/>
  <c r="AG102" i="11"/>
  <c r="AF102" i="11"/>
  <c r="AE102" i="11"/>
  <c r="AD102" i="11"/>
  <c r="AG106" i="11"/>
  <c r="AF106" i="11"/>
  <c r="AE106" i="11"/>
  <c r="AD106" i="11"/>
  <c r="AG110" i="11"/>
  <c r="AF110" i="11"/>
  <c r="AE110" i="11"/>
  <c r="AD110" i="11"/>
  <c r="AG114" i="11"/>
  <c r="AF114" i="11"/>
  <c r="AE114" i="11"/>
  <c r="AD114" i="11"/>
  <c r="AF118" i="11"/>
  <c r="AE118" i="11"/>
  <c r="AG118" i="11"/>
  <c r="AD118" i="11"/>
  <c r="AF122" i="11"/>
  <c r="AE122" i="11"/>
  <c r="AG122" i="11"/>
  <c r="AD122" i="11"/>
  <c r="AF126" i="11"/>
  <c r="AE126" i="11"/>
  <c r="AG126" i="11"/>
  <c r="AD126" i="11"/>
  <c r="AF130" i="11"/>
  <c r="AE130" i="11"/>
  <c r="AG130" i="11"/>
  <c r="AD130" i="11"/>
  <c r="AF134" i="11"/>
  <c r="AE134" i="11"/>
  <c r="AG134" i="11"/>
  <c r="AD134" i="11"/>
  <c r="AF138" i="11"/>
  <c r="AE138" i="11"/>
  <c r="AG138" i="11"/>
  <c r="AD138" i="11"/>
  <c r="AF142" i="11"/>
  <c r="AE142" i="11"/>
  <c r="AG142" i="11"/>
  <c r="AD142" i="11"/>
  <c r="AF146" i="11"/>
  <c r="AE146" i="11"/>
  <c r="AG146" i="11"/>
  <c r="AD146" i="11"/>
  <c r="AF150" i="11"/>
  <c r="AE150" i="11"/>
  <c r="AG150" i="11"/>
  <c r="AD150" i="11"/>
  <c r="AF154" i="11"/>
  <c r="AE154" i="11"/>
  <c r="AG154" i="11"/>
  <c r="AD154" i="11"/>
  <c r="AF158" i="11"/>
  <c r="AE158" i="11"/>
  <c r="AG158" i="11"/>
  <c r="AD158" i="11"/>
  <c r="AF162" i="11"/>
  <c r="AE162" i="11"/>
  <c r="AG162" i="11"/>
  <c r="AD162" i="11"/>
  <c r="AF166" i="11"/>
  <c r="AE166" i="11"/>
  <c r="AG166" i="11"/>
  <c r="AD166" i="11"/>
  <c r="AF170" i="11"/>
  <c r="AE170" i="11"/>
  <c r="AG170" i="11"/>
  <c r="AD170" i="11"/>
  <c r="AF174" i="11"/>
  <c r="AE174" i="11"/>
  <c r="AG174" i="11"/>
  <c r="AD174" i="11"/>
  <c r="AF178" i="11"/>
  <c r="AE178" i="11"/>
  <c r="AG178" i="11"/>
  <c r="AD178" i="11"/>
  <c r="AF182" i="11"/>
  <c r="AE182" i="11"/>
  <c r="AG182" i="11"/>
  <c r="AD182" i="11"/>
  <c r="AF186" i="11"/>
  <c r="AE186" i="11"/>
  <c r="AG186" i="11"/>
  <c r="AD186" i="11"/>
  <c r="AF190" i="11"/>
  <c r="AE190" i="11"/>
  <c r="AG190" i="11"/>
  <c r="AD190" i="11"/>
  <c r="AF194" i="11"/>
  <c r="AE194" i="11"/>
  <c r="AG194" i="11"/>
  <c r="AD194" i="11"/>
  <c r="AF198" i="11"/>
  <c r="AE198" i="11"/>
  <c r="AG198" i="11"/>
  <c r="AD198" i="11"/>
  <c r="AF202" i="11"/>
  <c r="AE202" i="11"/>
  <c r="AG202" i="11"/>
  <c r="AD202" i="11"/>
  <c r="AF206" i="11"/>
  <c r="AE206" i="11"/>
  <c r="AG206" i="11"/>
  <c r="AD206" i="11"/>
  <c r="AF210" i="11"/>
  <c r="AE210" i="11"/>
  <c r="AG210" i="11"/>
  <c r="AD210" i="11"/>
  <c r="AF214" i="11"/>
  <c r="AE214" i="11"/>
  <c r="AG214" i="11"/>
  <c r="AD214" i="11"/>
  <c r="AF218" i="11"/>
  <c r="AE218" i="11"/>
  <c r="AG218" i="11"/>
  <c r="AD218" i="11"/>
  <c r="AF222" i="11"/>
  <c r="AE222" i="11"/>
  <c r="AG222" i="11"/>
  <c r="AD222" i="11"/>
  <c r="AF226" i="11"/>
  <c r="AE226" i="11"/>
  <c r="AG226" i="11"/>
  <c r="AD226" i="11"/>
  <c r="AG3" i="11"/>
  <c r="AF3" i="11"/>
  <c r="AE3" i="11"/>
  <c r="AD3" i="11"/>
  <c r="AG7" i="11"/>
  <c r="AF7" i="11"/>
  <c r="AE7" i="11"/>
  <c r="AD7" i="11"/>
  <c r="AG11" i="11"/>
  <c r="AF11" i="11"/>
  <c r="AE11" i="11"/>
  <c r="AD11" i="11"/>
  <c r="AG15" i="11"/>
  <c r="AF15" i="11"/>
  <c r="AE15" i="11"/>
  <c r="AD15" i="11"/>
  <c r="AG19" i="11"/>
  <c r="AF19" i="11"/>
  <c r="AE19" i="11"/>
  <c r="AD19" i="11"/>
  <c r="AG23" i="11"/>
  <c r="AF23" i="11"/>
  <c r="AE23" i="11"/>
  <c r="AD23" i="11"/>
  <c r="AG27" i="11"/>
  <c r="AF27" i="11"/>
  <c r="AE27" i="11"/>
  <c r="AD27" i="11"/>
  <c r="AG31" i="11"/>
  <c r="AF31" i="11"/>
  <c r="AE31" i="11"/>
  <c r="AD31" i="11"/>
  <c r="AG35" i="11"/>
  <c r="AF35" i="11"/>
  <c r="AE35" i="11"/>
  <c r="AD35" i="11"/>
  <c r="AG39" i="11"/>
  <c r="AF39" i="11"/>
  <c r="AE39" i="11"/>
  <c r="AD39" i="11"/>
  <c r="AG43" i="11"/>
  <c r="AF43" i="11"/>
  <c r="AE43" i="11"/>
  <c r="AD43" i="11"/>
  <c r="AG47" i="11"/>
  <c r="AF47" i="11"/>
  <c r="AE47" i="11"/>
  <c r="AD47" i="11"/>
  <c r="AG51" i="11"/>
  <c r="AF51" i="11"/>
  <c r="AE51" i="11"/>
  <c r="AD51" i="11"/>
  <c r="AG55" i="11"/>
  <c r="AF55" i="11"/>
  <c r="AE55" i="11"/>
  <c r="AD55" i="11"/>
  <c r="AG59" i="11"/>
  <c r="AF59" i="11"/>
  <c r="AE59" i="11"/>
  <c r="AD59" i="11"/>
  <c r="AG63" i="11"/>
  <c r="AF63" i="11"/>
  <c r="AE63" i="11"/>
  <c r="AD63" i="11"/>
  <c r="AG67" i="11"/>
  <c r="AF67" i="11"/>
  <c r="AE67" i="11"/>
  <c r="AD67" i="11"/>
  <c r="AG71" i="11"/>
  <c r="AF71" i="11"/>
  <c r="AE71" i="11"/>
  <c r="AD71" i="11"/>
  <c r="AG75" i="11"/>
  <c r="AF75" i="11"/>
  <c r="AE75" i="11"/>
  <c r="AD75" i="11"/>
  <c r="AG79" i="11"/>
  <c r="AF79" i="11"/>
  <c r="AE79" i="11"/>
  <c r="AD79" i="11"/>
  <c r="AG83" i="11"/>
  <c r="AF83" i="11"/>
  <c r="AE83" i="11"/>
  <c r="AD83" i="11"/>
  <c r="AG87" i="11"/>
  <c r="AF87" i="11"/>
  <c r="AE87" i="11"/>
  <c r="AD87" i="11"/>
  <c r="AG91" i="11"/>
  <c r="AF91" i="11"/>
  <c r="AE91" i="11"/>
  <c r="AD91" i="11"/>
  <c r="AG95" i="11"/>
  <c r="AF95" i="11"/>
  <c r="AE95" i="11"/>
  <c r="AD95" i="11"/>
  <c r="AG99" i="11"/>
  <c r="AF99" i="11"/>
  <c r="AE99" i="11"/>
  <c r="AD99" i="11"/>
  <c r="AG103" i="11"/>
  <c r="AF103" i="11"/>
  <c r="AE103" i="11"/>
  <c r="AD103" i="11"/>
  <c r="AG107" i="11"/>
  <c r="AF107" i="11"/>
  <c r="AE107" i="11"/>
  <c r="AD107" i="11"/>
  <c r="AG111" i="11"/>
  <c r="AF111" i="11"/>
  <c r="AE111" i="11"/>
  <c r="AD111" i="11"/>
  <c r="AG115" i="11"/>
  <c r="AF115" i="11"/>
  <c r="AE115" i="11"/>
  <c r="AD115" i="11"/>
  <c r="AG119" i="11"/>
  <c r="AF119" i="11"/>
  <c r="AE119" i="11"/>
  <c r="AD119" i="11"/>
  <c r="AG123" i="11"/>
  <c r="AF123" i="11"/>
  <c r="AE123" i="11"/>
  <c r="AD123" i="11"/>
  <c r="AG127" i="11"/>
  <c r="AF127" i="11"/>
  <c r="AE127" i="11"/>
  <c r="AD127" i="11"/>
  <c r="AG131" i="11"/>
  <c r="AF131" i="11"/>
  <c r="AE131" i="11"/>
  <c r="AD131" i="11"/>
  <c r="AG135" i="11"/>
  <c r="AF135" i="11"/>
  <c r="AE135" i="11"/>
  <c r="AD135" i="11"/>
  <c r="AG139" i="11"/>
  <c r="AF139" i="11"/>
  <c r="AE139" i="11"/>
  <c r="AD139" i="11"/>
  <c r="AG143" i="11"/>
  <c r="AF143" i="11"/>
  <c r="AE143" i="11"/>
  <c r="AD143" i="11"/>
  <c r="AG147" i="11"/>
  <c r="AF147" i="11"/>
  <c r="AE147" i="11"/>
  <c r="AD147" i="11"/>
  <c r="AG151" i="11"/>
  <c r="AF151" i="11"/>
  <c r="AE151" i="11"/>
  <c r="AD151" i="11"/>
  <c r="AG155" i="11"/>
  <c r="AF155" i="11"/>
  <c r="AE155" i="11"/>
  <c r="AD155" i="11"/>
  <c r="AG159" i="11"/>
  <c r="AF159" i="11"/>
  <c r="AE159" i="11"/>
  <c r="AD159" i="11"/>
  <c r="AG163" i="11"/>
  <c r="AF163" i="11"/>
  <c r="AE163" i="11"/>
  <c r="AD163" i="11"/>
  <c r="AG167" i="11"/>
  <c r="AF167" i="11"/>
  <c r="AE167" i="11"/>
  <c r="AD167" i="11"/>
  <c r="AG171" i="11"/>
  <c r="AF171" i="11"/>
  <c r="AE171" i="11"/>
  <c r="AD171" i="11"/>
  <c r="AG175" i="11"/>
  <c r="AF175" i="11"/>
  <c r="AE175" i="11"/>
  <c r="AD175" i="11"/>
  <c r="AG179" i="11"/>
  <c r="AF179" i="11"/>
  <c r="AE179" i="11"/>
  <c r="AD179" i="11"/>
  <c r="AG183" i="11"/>
  <c r="AF183" i="11"/>
  <c r="AE183" i="11"/>
  <c r="AD183" i="11"/>
  <c r="AG187" i="11"/>
  <c r="AF187" i="11"/>
  <c r="AE187" i="11"/>
  <c r="AD187" i="11"/>
  <c r="AG191" i="11"/>
  <c r="AF191" i="11"/>
  <c r="AE191" i="11"/>
  <c r="AD191" i="11"/>
  <c r="AG195" i="11"/>
  <c r="AF195" i="11"/>
  <c r="AE195" i="11"/>
  <c r="AD195" i="11"/>
  <c r="AG199" i="11"/>
  <c r="AF199" i="11"/>
  <c r="AE199" i="11"/>
  <c r="AD199" i="11"/>
  <c r="AG203" i="11"/>
  <c r="AF203" i="11"/>
  <c r="AE203" i="11"/>
  <c r="AD203" i="11"/>
  <c r="AG207" i="11"/>
  <c r="AF207" i="11"/>
  <c r="AE207" i="11"/>
  <c r="AD207" i="11"/>
  <c r="AG211" i="11"/>
  <c r="AF211" i="11"/>
  <c r="AE211" i="11"/>
  <c r="AD211" i="11"/>
  <c r="AG215" i="11"/>
  <c r="AF215" i="11"/>
  <c r="AE215" i="11"/>
  <c r="AD215" i="11"/>
  <c r="AG219" i="11"/>
  <c r="AF219" i="11"/>
  <c r="AE219" i="11"/>
  <c r="AD219" i="11"/>
  <c r="AG223" i="11"/>
  <c r="AF223" i="11"/>
  <c r="AE223" i="11"/>
  <c r="AD223" i="11"/>
  <c r="AG227" i="11"/>
  <c r="AF227" i="11"/>
  <c r="AE227" i="11"/>
  <c r="AD227" i="11"/>
  <c r="X227" i="11"/>
  <c r="X226" i="11"/>
  <c r="X225" i="11"/>
  <c r="X224" i="11"/>
  <c r="X223" i="11"/>
  <c r="X222" i="11"/>
  <c r="X221" i="11"/>
  <c r="X220" i="11"/>
  <c r="X219" i="11"/>
  <c r="X218" i="11"/>
  <c r="X217" i="11"/>
  <c r="X216" i="11"/>
  <c r="X215" i="11"/>
  <c r="X214" i="11"/>
  <c r="X213" i="11"/>
  <c r="X212" i="11"/>
  <c r="X211" i="11"/>
  <c r="X210" i="11"/>
  <c r="X209" i="11"/>
  <c r="X208" i="11"/>
  <c r="X207" i="11"/>
  <c r="X206" i="11"/>
  <c r="X205" i="11"/>
  <c r="X204" i="11"/>
  <c r="X203" i="11"/>
  <c r="X202" i="11"/>
  <c r="X201" i="11"/>
  <c r="X200" i="11"/>
  <c r="X199" i="11"/>
  <c r="X198" i="11"/>
  <c r="X197" i="11"/>
  <c r="X196" i="11"/>
  <c r="X195" i="11"/>
  <c r="X194" i="11"/>
  <c r="X193" i="11"/>
  <c r="X192" i="11"/>
  <c r="X191" i="11"/>
  <c r="X190" i="11"/>
  <c r="X189" i="11"/>
  <c r="X188" i="11"/>
  <c r="X187" i="11"/>
  <c r="X186" i="11"/>
  <c r="X185" i="11"/>
  <c r="X184" i="11"/>
  <c r="X183" i="11"/>
  <c r="X182" i="11"/>
  <c r="X181" i="11"/>
  <c r="X180" i="11"/>
  <c r="X179" i="11"/>
  <c r="X178" i="11"/>
  <c r="X177" i="11"/>
  <c r="X176" i="11"/>
  <c r="X175" i="11"/>
  <c r="X174" i="11"/>
  <c r="X173" i="11"/>
  <c r="X172" i="11"/>
  <c r="X171" i="11"/>
  <c r="X170" i="11"/>
  <c r="X169" i="11"/>
  <c r="X168" i="11"/>
  <c r="X167" i="11"/>
  <c r="X166" i="11"/>
  <c r="X165" i="11"/>
  <c r="X164" i="11"/>
  <c r="X163" i="11"/>
  <c r="X162" i="11"/>
  <c r="X161" i="11"/>
  <c r="X160" i="11"/>
  <c r="X159" i="11"/>
  <c r="X158" i="11"/>
  <c r="X157" i="11"/>
  <c r="X156" i="11"/>
  <c r="X155" i="11"/>
  <c r="X154" i="11"/>
  <c r="X153" i="11"/>
  <c r="X152" i="11"/>
  <c r="X151" i="11"/>
  <c r="X150" i="11"/>
  <c r="X149" i="11"/>
  <c r="X148" i="11"/>
  <c r="X147" i="11"/>
  <c r="X146" i="11"/>
  <c r="X145" i="11"/>
  <c r="X144" i="11"/>
  <c r="X143" i="11"/>
  <c r="X142" i="11"/>
  <c r="X141" i="11"/>
  <c r="X140" i="11"/>
  <c r="X139" i="11"/>
  <c r="X138" i="11"/>
  <c r="X137" i="11"/>
  <c r="X136" i="11"/>
  <c r="X135" i="11"/>
  <c r="X134" i="11"/>
  <c r="X133" i="11"/>
  <c r="X132" i="11"/>
  <c r="X131" i="11"/>
  <c r="X130" i="11"/>
  <c r="X129" i="11"/>
  <c r="X128" i="11"/>
  <c r="X127" i="11"/>
  <c r="X126" i="11"/>
  <c r="X125" i="11"/>
  <c r="X124" i="11"/>
  <c r="X123" i="11"/>
  <c r="X122" i="11"/>
  <c r="X121" i="11"/>
  <c r="X120" i="11"/>
  <c r="X119" i="11"/>
  <c r="X118" i="11"/>
  <c r="X117" i="11"/>
  <c r="X116" i="11"/>
  <c r="X115" i="11"/>
  <c r="X114" i="11"/>
  <c r="X113" i="11"/>
  <c r="X112" i="11"/>
  <c r="X111" i="11"/>
  <c r="X110" i="11"/>
  <c r="X109" i="11"/>
  <c r="X108" i="11"/>
  <c r="X107" i="11"/>
  <c r="X106" i="11"/>
  <c r="X105" i="11"/>
  <c r="X104" i="11"/>
  <c r="X103" i="11"/>
  <c r="X102" i="11"/>
  <c r="X101" i="11"/>
  <c r="X100" i="11"/>
  <c r="X99" i="11"/>
  <c r="X98" i="11"/>
  <c r="X97" i="11"/>
  <c r="X96" i="11"/>
  <c r="X95" i="11"/>
  <c r="X94" i="11"/>
  <c r="X93" i="11"/>
  <c r="X92" i="11"/>
  <c r="X91" i="11"/>
  <c r="X90" i="11"/>
  <c r="X8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3" i="11"/>
  <c r="X62" i="11"/>
  <c r="X61" i="11"/>
  <c r="X60" i="11"/>
  <c r="X59" i="11"/>
  <c r="X58" i="11"/>
  <c r="X57" i="11"/>
  <c r="X56" i="11"/>
  <c r="X55" i="11"/>
  <c r="X54" i="11"/>
  <c r="X53" i="11"/>
  <c r="X52" i="11"/>
  <c r="X51" i="11"/>
  <c r="X50" i="11"/>
  <c r="X49" i="11"/>
  <c r="X48" i="11"/>
  <c r="X47" i="11"/>
  <c r="X46" i="11"/>
  <c r="X45" i="11"/>
  <c r="X44" i="11"/>
  <c r="X43" i="11"/>
  <c r="X42" i="11"/>
  <c r="X41" i="11"/>
  <c r="X40" i="11"/>
  <c r="X39" i="11"/>
  <c r="X38" i="11"/>
  <c r="X37" i="11"/>
  <c r="X36" i="11"/>
  <c r="X35" i="11"/>
  <c r="X34" i="11"/>
  <c r="X33" i="11"/>
  <c r="X32" i="11"/>
  <c r="X31" i="11"/>
  <c r="X30" i="11"/>
  <c r="X29" i="11"/>
  <c r="X28" i="11"/>
  <c r="X27" i="11"/>
  <c r="X26" i="11"/>
  <c r="X25" i="11"/>
  <c r="X24" i="11"/>
  <c r="X23" i="11"/>
  <c r="X22" i="11"/>
  <c r="X21" i="11"/>
  <c r="X20" i="11"/>
  <c r="X19" i="11"/>
  <c r="X18" i="11"/>
  <c r="X17" i="11"/>
  <c r="X16" i="11"/>
  <c r="X15" i="11"/>
  <c r="X14" i="11"/>
  <c r="X13" i="11"/>
  <c r="X12" i="11"/>
  <c r="X11" i="11"/>
  <c r="X10" i="11"/>
  <c r="X9" i="11"/>
  <c r="X8" i="11"/>
  <c r="X7" i="11"/>
  <c r="X6" i="11"/>
  <c r="X5" i="11"/>
  <c r="X4" i="11"/>
  <c r="X3" i="11"/>
  <c r="X2" i="11"/>
  <c r="R3" i="8"/>
  <c r="R2" i="8"/>
  <c r="C227" i="11" l="1"/>
  <c r="C226" i="11"/>
  <c r="C225" i="11"/>
  <c r="C224" i="11"/>
  <c r="C223" i="11"/>
  <c r="C222" i="11"/>
  <c r="C221" i="11"/>
  <c r="C220" i="11"/>
  <c r="C219" i="11"/>
  <c r="C218" i="11"/>
  <c r="C217" i="11"/>
  <c r="C216" i="11"/>
  <c r="C215"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3" i="11"/>
  <c r="C172" i="11"/>
  <c r="C171" i="11"/>
  <c r="C170" i="11"/>
  <c r="C169" i="11"/>
  <c r="C168" i="11"/>
  <c r="C167" i="11"/>
  <c r="C166"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2" i="1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C2" i="11"/>
  <c r="AA227" i="10" l="1"/>
  <c r="Z227" i="10"/>
  <c r="AB227" i="10" s="1"/>
  <c r="C227" i="10"/>
  <c r="AA226" i="10"/>
  <c r="Z226" i="10"/>
  <c r="AB226" i="10" s="1"/>
  <c r="C226" i="10"/>
  <c r="AA225" i="10"/>
  <c r="Z225" i="10"/>
  <c r="AB225" i="10" s="1"/>
  <c r="C225" i="10"/>
  <c r="AA224" i="10"/>
  <c r="Z224" i="10"/>
  <c r="AB224" i="10" s="1"/>
  <c r="C224" i="10"/>
  <c r="AA223" i="10"/>
  <c r="Z223" i="10"/>
  <c r="AB223" i="10" s="1"/>
  <c r="C223" i="10"/>
  <c r="AA222" i="10"/>
  <c r="Z222" i="10"/>
  <c r="AB222" i="10" s="1"/>
  <c r="C222" i="10"/>
  <c r="AA221" i="10"/>
  <c r="Z221" i="10"/>
  <c r="AB221" i="10" s="1"/>
  <c r="C221" i="10"/>
  <c r="AA220" i="10"/>
  <c r="Z220" i="10"/>
  <c r="AB220" i="10" s="1"/>
  <c r="C220" i="10"/>
  <c r="AA219" i="10"/>
  <c r="Z219" i="10"/>
  <c r="AB219" i="10" s="1"/>
  <c r="C219" i="10"/>
  <c r="AA218" i="10"/>
  <c r="Z218" i="10"/>
  <c r="AB218" i="10" s="1"/>
  <c r="C218" i="10"/>
  <c r="AA217" i="10"/>
  <c r="Z217" i="10"/>
  <c r="AB217" i="10" s="1"/>
  <c r="C217" i="10"/>
  <c r="AA216" i="10"/>
  <c r="Z216" i="10"/>
  <c r="AB216" i="10" s="1"/>
  <c r="C216" i="10"/>
  <c r="AA215" i="10"/>
  <c r="Z215" i="10"/>
  <c r="AB215" i="10" s="1"/>
  <c r="C215" i="10"/>
  <c r="AA214" i="10"/>
  <c r="Z214" i="10"/>
  <c r="AB214" i="10" s="1"/>
  <c r="C214" i="10"/>
  <c r="AA213" i="10"/>
  <c r="Z213" i="10"/>
  <c r="AB213" i="10" s="1"/>
  <c r="C213" i="10"/>
  <c r="AA212" i="10"/>
  <c r="Z212" i="10"/>
  <c r="AB212" i="10" s="1"/>
  <c r="C212" i="10"/>
  <c r="AA211" i="10"/>
  <c r="Z211" i="10"/>
  <c r="AB211" i="10" s="1"/>
  <c r="C211" i="10"/>
  <c r="AA210" i="10"/>
  <c r="Z210" i="10"/>
  <c r="AB210" i="10" s="1"/>
  <c r="C210" i="10"/>
  <c r="AA209" i="10"/>
  <c r="Z209" i="10"/>
  <c r="AB209" i="10" s="1"/>
  <c r="C209" i="10"/>
  <c r="AA208" i="10"/>
  <c r="Z208" i="10"/>
  <c r="AB208" i="10" s="1"/>
  <c r="C208" i="10"/>
  <c r="Z207" i="10"/>
  <c r="AB207" i="10" s="1"/>
  <c r="C207" i="10"/>
  <c r="AA206" i="10"/>
  <c r="Z206" i="10"/>
  <c r="AB206" i="10" s="1"/>
  <c r="C206" i="10"/>
  <c r="Z205" i="10"/>
  <c r="AB205" i="10" s="1"/>
  <c r="C205" i="10"/>
  <c r="Z204" i="10"/>
  <c r="C204" i="10"/>
  <c r="Z203" i="10"/>
  <c r="AB203" i="10" s="1"/>
  <c r="C203" i="10"/>
  <c r="AA202" i="10"/>
  <c r="Z202" i="10"/>
  <c r="AB202" i="10" s="1"/>
  <c r="C202" i="10"/>
  <c r="Z201" i="10"/>
  <c r="AB201" i="10" s="1"/>
  <c r="C201" i="10"/>
  <c r="Z200" i="10"/>
  <c r="C200" i="10"/>
  <c r="Z199" i="10"/>
  <c r="AB199" i="10" s="1"/>
  <c r="C199" i="10"/>
  <c r="AA198" i="10"/>
  <c r="Z198" i="10"/>
  <c r="AB198" i="10" s="1"/>
  <c r="C198" i="10"/>
  <c r="Z197" i="10"/>
  <c r="AB197" i="10" s="1"/>
  <c r="C197" i="10"/>
  <c r="Z196" i="10"/>
  <c r="C196" i="10"/>
  <c r="Z195" i="10"/>
  <c r="AB195" i="10" s="1"/>
  <c r="C195" i="10"/>
  <c r="AA194" i="10"/>
  <c r="Z194" i="10"/>
  <c r="AB194" i="10" s="1"/>
  <c r="C194" i="10"/>
  <c r="Z193" i="10"/>
  <c r="AB193" i="10" s="1"/>
  <c r="C193" i="10"/>
  <c r="Z192" i="10"/>
  <c r="C192" i="10"/>
  <c r="Z191" i="10"/>
  <c r="AB191" i="10" s="1"/>
  <c r="C191" i="10"/>
  <c r="AA190" i="10"/>
  <c r="Z190" i="10"/>
  <c r="AB190" i="10" s="1"/>
  <c r="C190" i="10"/>
  <c r="Z189" i="10"/>
  <c r="AB189" i="10" s="1"/>
  <c r="C189" i="10"/>
  <c r="Z188" i="10"/>
  <c r="C188" i="10"/>
  <c r="Z187" i="10"/>
  <c r="AB187" i="10" s="1"/>
  <c r="C187" i="10"/>
  <c r="AA186" i="10"/>
  <c r="Z186" i="10"/>
  <c r="AB186" i="10" s="1"/>
  <c r="C186" i="10"/>
  <c r="Z185" i="10"/>
  <c r="AB185" i="10" s="1"/>
  <c r="C185" i="10"/>
  <c r="Z184" i="10"/>
  <c r="C184" i="10"/>
  <c r="Z183" i="10"/>
  <c r="AB183" i="10" s="1"/>
  <c r="C183" i="10"/>
  <c r="AA182" i="10"/>
  <c r="Z182" i="10"/>
  <c r="AB182" i="10" s="1"/>
  <c r="C182" i="10"/>
  <c r="Z181" i="10"/>
  <c r="AB181" i="10" s="1"/>
  <c r="C181" i="10"/>
  <c r="Z180" i="10"/>
  <c r="C180" i="10"/>
  <c r="Z179" i="10"/>
  <c r="AB179" i="10" s="1"/>
  <c r="C179" i="10"/>
  <c r="AA178" i="10"/>
  <c r="Z178" i="10"/>
  <c r="AB178" i="10" s="1"/>
  <c r="C178" i="10"/>
  <c r="Z177" i="10"/>
  <c r="AB177" i="10" s="1"/>
  <c r="C177" i="10"/>
  <c r="Z176" i="10"/>
  <c r="C176" i="10"/>
  <c r="Z175" i="10"/>
  <c r="AB175" i="10" s="1"/>
  <c r="C175" i="10"/>
  <c r="AA174" i="10"/>
  <c r="Z174" i="10"/>
  <c r="AB174" i="10" s="1"/>
  <c r="C174" i="10"/>
  <c r="Z173" i="10"/>
  <c r="AB173" i="10" s="1"/>
  <c r="C173" i="10"/>
  <c r="Z172" i="10"/>
  <c r="C172" i="10"/>
  <c r="Z171" i="10"/>
  <c r="AB171" i="10" s="1"/>
  <c r="C171" i="10"/>
  <c r="AA170" i="10"/>
  <c r="Z170" i="10"/>
  <c r="AB170" i="10" s="1"/>
  <c r="C170" i="10"/>
  <c r="Z169" i="10"/>
  <c r="AB169" i="10" s="1"/>
  <c r="C169" i="10"/>
  <c r="Z168" i="10"/>
  <c r="C168" i="10"/>
  <c r="Z167" i="10"/>
  <c r="AB167" i="10" s="1"/>
  <c r="C167" i="10"/>
  <c r="AA166" i="10"/>
  <c r="Z166" i="10"/>
  <c r="AB166" i="10" s="1"/>
  <c r="C166" i="10"/>
  <c r="Z165" i="10"/>
  <c r="AB165" i="10" s="1"/>
  <c r="C165" i="10"/>
  <c r="Z164" i="10"/>
  <c r="C164" i="10"/>
  <c r="Z163" i="10"/>
  <c r="AB163" i="10" s="1"/>
  <c r="C163" i="10"/>
  <c r="AA162" i="10"/>
  <c r="Z162" i="10"/>
  <c r="AB162" i="10" s="1"/>
  <c r="C162" i="10"/>
  <c r="Z161" i="10"/>
  <c r="AB161" i="10" s="1"/>
  <c r="C161" i="10"/>
  <c r="Z160" i="10"/>
  <c r="C160" i="10"/>
  <c r="Z159" i="10"/>
  <c r="C159" i="10"/>
  <c r="AA158" i="10"/>
  <c r="Z158" i="10"/>
  <c r="AB158" i="10" s="1"/>
  <c r="C158" i="10"/>
  <c r="Z157" i="10"/>
  <c r="AB157" i="10" s="1"/>
  <c r="C157" i="10"/>
  <c r="Z156" i="10"/>
  <c r="AB156" i="10" s="1"/>
  <c r="C156" i="10"/>
  <c r="Z155" i="10"/>
  <c r="C155" i="10"/>
  <c r="AA154" i="10"/>
  <c r="Z154" i="10"/>
  <c r="AB154" i="10" s="1"/>
  <c r="C154" i="10"/>
  <c r="Z153" i="10"/>
  <c r="AB153" i="10" s="1"/>
  <c r="C153" i="10"/>
  <c r="Z152" i="10"/>
  <c r="AB152" i="10" s="1"/>
  <c r="C152" i="10"/>
  <c r="Z151" i="10"/>
  <c r="C151" i="10"/>
  <c r="AA150" i="10"/>
  <c r="Z150" i="10"/>
  <c r="AB150" i="10" s="1"/>
  <c r="C150" i="10"/>
  <c r="Z149" i="10"/>
  <c r="AB149" i="10" s="1"/>
  <c r="C149" i="10"/>
  <c r="AA148" i="10"/>
  <c r="Z148" i="10"/>
  <c r="AB148" i="10" s="1"/>
  <c r="C148" i="10"/>
  <c r="Z147" i="10"/>
  <c r="C147" i="10"/>
  <c r="AA146" i="10"/>
  <c r="Z146" i="10"/>
  <c r="AB146" i="10" s="1"/>
  <c r="C146" i="10"/>
  <c r="AA145" i="10"/>
  <c r="Z145" i="10"/>
  <c r="AB145" i="10" s="1"/>
  <c r="C145" i="10"/>
  <c r="Z144" i="10"/>
  <c r="AB144" i="10" s="1"/>
  <c r="C144" i="10"/>
  <c r="Z143" i="10"/>
  <c r="C143" i="10"/>
  <c r="AB142" i="10"/>
  <c r="Z142" i="10"/>
  <c r="AA142" i="10" s="1"/>
  <c r="C142" i="10"/>
  <c r="Z141" i="10"/>
  <c r="AA141" i="10" s="1"/>
  <c r="C141" i="10"/>
  <c r="Z140" i="10"/>
  <c r="AA140" i="10" s="1"/>
  <c r="C140" i="10"/>
  <c r="Z139" i="10"/>
  <c r="AA139" i="10" s="1"/>
  <c r="C139" i="10"/>
  <c r="AB138" i="10"/>
  <c r="Z138" i="10"/>
  <c r="AA138" i="10" s="1"/>
  <c r="C138" i="10"/>
  <c r="Z137" i="10"/>
  <c r="AA137" i="10" s="1"/>
  <c r="C137" i="10"/>
  <c r="Z136" i="10"/>
  <c r="AA136" i="10" s="1"/>
  <c r="C136" i="10"/>
  <c r="Z135" i="10"/>
  <c r="AA135" i="10" s="1"/>
  <c r="C135" i="10"/>
  <c r="AB134" i="10"/>
  <c r="Z134" i="10"/>
  <c r="AA134" i="10" s="1"/>
  <c r="C134" i="10"/>
  <c r="Z133" i="10"/>
  <c r="AA133" i="10" s="1"/>
  <c r="C133" i="10"/>
  <c r="Z132" i="10"/>
  <c r="AA132" i="10" s="1"/>
  <c r="C132" i="10"/>
  <c r="Z131" i="10"/>
  <c r="AA131" i="10" s="1"/>
  <c r="C131" i="10"/>
  <c r="AB130" i="10"/>
  <c r="Z130" i="10"/>
  <c r="AA130" i="10" s="1"/>
  <c r="C130" i="10"/>
  <c r="Z129" i="10"/>
  <c r="AA129" i="10" s="1"/>
  <c r="C129" i="10"/>
  <c r="Z128" i="10"/>
  <c r="AA128" i="10" s="1"/>
  <c r="C128" i="10"/>
  <c r="Z127" i="10"/>
  <c r="AA127" i="10" s="1"/>
  <c r="C127" i="10"/>
  <c r="AB126" i="10"/>
  <c r="Z126" i="10"/>
  <c r="AA126" i="10" s="1"/>
  <c r="C126" i="10"/>
  <c r="Z125" i="10"/>
  <c r="AA125" i="10" s="1"/>
  <c r="C125" i="10"/>
  <c r="Z124" i="10"/>
  <c r="AA124" i="10" s="1"/>
  <c r="C124" i="10"/>
  <c r="Z123" i="10"/>
  <c r="AA123" i="10" s="1"/>
  <c r="C123" i="10"/>
  <c r="AB122" i="10"/>
  <c r="Z122" i="10"/>
  <c r="AA122" i="10" s="1"/>
  <c r="C122" i="10"/>
  <c r="Z121" i="10"/>
  <c r="AA121" i="10" s="1"/>
  <c r="C121" i="10"/>
  <c r="Z120" i="10"/>
  <c r="AA120" i="10" s="1"/>
  <c r="C120" i="10"/>
  <c r="Z119" i="10"/>
  <c r="AA119" i="10" s="1"/>
  <c r="C119" i="10"/>
  <c r="AB118" i="10"/>
  <c r="Z118" i="10"/>
  <c r="AA118" i="10" s="1"/>
  <c r="C118" i="10"/>
  <c r="Z117" i="10"/>
  <c r="AA117" i="10" s="1"/>
  <c r="C117" i="10"/>
  <c r="Z116" i="10"/>
  <c r="AA116" i="10" s="1"/>
  <c r="C116" i="10"/>
  <c r="Z115" i="10"/>
  <c r="AA115" i="10" s="1"/>
  <c r="C115" i="10"/>
  <c r="AB114" i="10"/>
  <c r="Z114" i="10"/>
  <c r="AA114" i="10" s="1"/>
  <c r="C114" i="10"/>
  <c r="Z113" i="10"/>
  <c r="AA113" i="10" s="1"/>
  <c r="C113" i="10"/>
  <c r="Z112" i="10"/>
  <c r="AA112" i="10" s="1"/>
  <c r="C112" i="10"/>
  <c r="Z111" i="10"/>
  <c r="AA111" i="10" s="1"/>
  <c r="C111" i="10"/>
  <c r="AB110" i="10"/>
  <c r="Z110" i="10"/>
  <c r="AA110" i="10" s="1"/>
  <c r="C110" i="10"/>
  <c r="Z109" i="10"/>
  <c r="AA109" i="10" s="1"/>
  <c r="C109" i="10"/>
  <c r="Z108" i="10"/>
  <c r="AA108" i="10" s="1"/>
  <c r="C108" i="10"/>
  <c r="Z107" i="10"/>
  <c r="AA107" i="10" s="1"/>
  <c r="C107" i="10"/>
  <c r="AB106" i="10"/>
  <c r="Z106" i="10"/>
  <c r="AA106" i="10" s="1"/>
  <c r="C106" i="10"/>
  <c r="Z105" i="10"/>
  <c r="AA105" i="10" s="1"/>
  <c r="C105" i="10"/>
  <c r="Z104" i="10"/>
  <c r="AA104" i="10" s="1"/>
  <c r="C104" i="10"/>
  <c r="Z103" i="10"/>
  <c r="AA103" i="10" s="1"/>
  <c r="C103" i="10"/>
  <c r="AB102" i="10"/>
  <c r="Z102" i="10"/>
  <c r="AA102" i="10" s="1"/>
  <c r="C102" i="10"/>
  <c r="Z101" i="10"/>
  <c r="AA101" i="10" s="1"/>
  <c r="C101" i="10"/>
  <c r="Z100" i="10"/>
  <c r="AA100" i="10" s="1"/>
  <c r="C100" i="10"/>
  <c r="Z99" i="10"/>
  <c r="AA99" i="10" s="1"/>
  <c r="C99" i="10"/>
  <c r="AB98" i="10"/>
  <c r="Z98" i="10"/>
  <c r="AA98" i="10" s="1"/>
  <c r="C98" i="10"/>
  <c r="Z97" i="10"/>
  <c r="AA97" i="10" s="1"/>
  <c r="C97" i="10"/>
  <c r="Z96" i="10"/>
  <c r="AA96" i="10" s="1"/>
  <c r="C96" i="10"/>
  <c r="Z95" i="10"/>
  <c r="AA95" i="10" s="1"/>
  <c r="C95" i="10"/>
  <c r="AB94" i="10"/>
  <c r="Z94" i="10"/>
  <c r="AA94" i="10" s="1"/>
  <c r="C94" i="10"/>
  <c r="Z93" i="10"/>
  <c r="AA93" i="10" s="1"/>
  <c r="C93" i="10"/>
  <c r="Z92" i="10"/>
  <c r="AA92" i="10" s="1"/>
  <c r="C92" i="10"/>
  <c r="Z91" i="10"/>
  <c r="AA91" i="10" s="1"/>
  <c r="C91" i="10"/>
  <c r="AB90" i="10"/>
  <c r="Z90" i="10"/>
  <c r="AA90" i="10" s="1"/>
  <c r="C90" i="10"/>
  <c r="Z89" i="10"/>
  <c r="AA89" i="10" s="1"/>
  <c r="C89" i="10"/>
  <c r="Z88" i="10"/>
  <c r="AA88" i="10" s="1"/>
  <c r="C88" i="10"/>
  <c r="Z87" i="10"/>
  <c r="AA87" i="10" s="1"/>
  <c r="C87" i="10"/>
  <c r="AB86" i="10"/>
  <c r="Z86" i="10"/>
  <c r="AA86" i="10" s="1"/>
  <c r="C86" i="10"/>
  <c r="Z85" i="10"/>
  <c r="AA85" i="10" s="1"/>
  <c r="C85" i="10"/>
  <c r="Z84" i="10"/>
  <c r="AA84" i="10" s="1"/>
  <c r="C84" i="10"/>
  <c r="Z83" i="10"/>
  <c r="AA83" i="10" s="1"/>
  <c r="C83" i="10"/>
  <c r="AB82" i="10"/>
  <c r="Z82" i="10"/>
  <c r="AA82" i="10" s="1"/>
  <c r="C82" i="10"/>
  <c r="Z81" i="10"/>
  <c r="AA81" i="10" s="1"/>
  <c r="C81" i="10"/>
  <c r="Z80" i="10"/>
  <c r="AA80" i="10" s="1"/>
  <c r="C80" i="10"/>
  <c r="Z79" i="10"/>
  <c r="AA79" i="10" s="1"/>
  <c r="C79" i="10"/>
  <c r="AB78" i="10"/>
  <c r="Z78" i="10"/>
  <c r="AA78" i="10" s="1"/>
  <c r="C78" i="10"/>
  <c r="Z77" i="10"/>
  <c r="AA77" i="10" s="1"/>
  <c r="C77" i="10"/>
  <c r="Z76" i="10"/>
  <c r="AA76" i="10" s="1"/>
  <c r="C76" i="10"/>
  <c r="Z75" i="10"/>
  <c r="AA75" i="10" s="1"/>
  <c r="C75" i="10"/>
  <c r="AB74" i="10"/>
  <c r="Z74" i="10"/>
  <c r="AA74" i="10" s="1"/>
  <c r="C74" i="10"/>
  <c r="Z73" i="10"/>
  <c r="AA73" i="10" s="1"/>
  <c r="C73" i="10"/>
  <c r="Z72" i="10"/>
  <c r="AA72" i="10" s="1"/>
  <c r="C72" i="10"/>
  <c r="Z71" i="10"/>
  <c r="AA71" i="10" s="1"/>
  <c r="C71" i="10"/>
  <c r="AB70" i="10"/>
  <c r="Z70" i="10"/>
  <c r="AA70" i="10" s="1"/>
  <c r="C70" i="10"/>
  <c r="Z69" i="10"/>
  <c r="AA69" i="10" s="1"/>
  <c r="C69" i="10"/>
  <c r="Z68" i="10"/>
  <c r="AA68" i="10" s="1"/>
  <c r="C68" i="10"/>
  <c r="Z67" i="10"/>
  <c r="AA67" i="10" s="1"/>
  <c r="C67" i="10"/>
  <c r="AB66" i="10"/>
  <c r="Z66" i="10"/>
  <c r="AA66" i="10" s="1"/>
  <c r="C66" i="10"/>
  <c r="Z65" i="10"/>
  <c r="AA65" i="10" s="1"/>
  <c r="C65" i="10"/>
  <c r="Z64" i="10"/>
  <c r="AA64" i="10" s="1"/>
  <c r="C64" i="10"/>
  <c r="Z63" i="10"/>
  <c r="AA63" i="10" s="1"/>
  <c r="C63" i="10"/>
  <c r="AB62" i="10"/>
  <c r="Z62" i="10"/>
  <c r="AA62" i="10" s="1"/>
  <c r="C62" i="10"/>
  <c r="Z61" i="10"/>
  <c r="AA61" i="10" s="1"/>
  <c r="C61" i="10"/>
  <c r="Z60" i="10"/>
  <c r="AA60" i="10" s="1"/>
  <c r="C60" i="10"/>
  <c r="Z59" i="10"/>
  <c r="AA59" i="10" s="1"/>
  <c r="C59" i="10"/>
  <c r="AB58" i="10"/>
  <c r="Z58" i="10"/>
  <c r="AA58" i="10" s="1"/>
  <c r="C58" i="10"/>
  <c r="Z57" i="10"/>
  <c r="AA57" i="10" s="1"/>
  <c r="C57" i="10"/>
  <c r="Z56" i="10"/>
  <c r="AA56" i="10" s="1"/>
  <c r="C56" i="10"/>
  <c r="Z55" i="10"/>
  <c r="AA55" i="10" s="1"/>
  <c r="C55" i="10"/>
  <c r="AB54" i="10"/>
  <c r="Z54" i="10"/>
  <c r="AA54" i="10" s="1"/>
  <c r="C54" i="10"/>
  <c r="Z53" i="10"/>
  <c r="AA53" i="10" s="1"/>
  <c r="C53" i="10"/>
  <c r="Z52" i="10"/>
  <c r="AA52" i="10" s="1"/>
  <c r="C52" i="10"/>
  <c r="Z51" i="10"/>
  <c r="AA51" i="10" s="1"/>
  <c r="C51" i="10"/>
  <c r="AB50" i="10"/>
  <c r="Z50" i="10"/>
  <c r="AA50" i="10" s="1"/>
  <c r="C50" i="10"/>
  <c r="Z49" i="10"/>
  <c r="AA49" i="10" s="1"/>
  <c r="C49" i="10"/>
  <c r="Z48" i="10"/>
  <c r="AA48" i="10" s="1"/>
  <c r="C48" i="10"/>
  <c r="Z47" i="10"/>
  <c r="AA47" i="10" s="1"/>
  <c r="C47" i="10"/>
  <c r="AB46" i="10"/>
  <c r="Z46" i="10"/>
  <c r="AA46" i="10" s="1"/>
  <c r="C46" i="10"/>
  <c r="Z45" i="10"/>
  <c r="AA45" i="10" s="1"/>
  <c r="C45" i="10"/>
  <c r="Z44" i="10"/>
  <c r="AA44" i="10" s="1"/>
  <c r="C44" i="10"/>
  <c r="Z43" i="10"/>
  <c r="AA43" i="10" s="1"/>
  <c r="C43" i="10"/>
  <c r="AB42" i="10"/>
  <c r="Z42" i="10"/>
  <c r="AA42" i="10" s="1"/>
  <c r="C42" i="10"/>
  <c r="Z41" i="10"/>
  <c r="AA41" i="10" s="1"/>
  <c r="C41" i="10"/>
  <c r="Z40" i="10"/>
  <c r="AA40" i="10" s="1"/>
  <c r="C40" i="10"/>
  <c r="Z39" i="10"/>
  <c r="AA39" i="10" s="1"/>
  <c r="C39" i="10"/>
  <c r="AB38" i="10"/>
  <c r="Z38" i="10"/>
  <c r="AA38" i="10" s="1"/>
  <c r="C38" i="10"/>
  <c r="Z37" i="10"/>
  <c r="AA37" i="10" s="1"/>
  <c r="C37" i="10"/>
  <c r="Z36" i="10"/>
  <c r="AA36" i="10" s="1"/>
  <c r="C36" i="10"/>
  <c r="Z35" i="10"/>
  <c r="AA35" i="10" s="1"/>
  <c r="C35" i="10"/>
  <c r="AB34" i="10"/>
  <c r="Z34" i="10"/>
  <c r="AA34" i="10" s="1"/>
  <c r="C34" i="10"/>
  <c r="Z33" i="10"/>
  <c r="AA33" i="10" s="1"/>
  <c r="C33" i="10"/>
  <c r="Z32" i="10"/>
  <c r="AA32" i="10" s="1"/>
  <c r="C32" i="10"/>
  <c r="Z31" i="10"/>
  <c r="AA31" i="10" s="1"/>
  <c r="C31" i="10"/>
  <c r="AB30" i="10"/>
  <c r="Z30" i="10"/>
  <c r="AA30" i="10" s="1"/>
  <c r="C30" i="10"/>
  <c r="Z29" i="10"/>
  <c r="AA29" i="10" s="1"/>
  <c r="C29" i="10"/>
  <c r="Z28" i="10"/>
  <c r="AA28" i="10" s="1"/>
  <c r="C28" i="10"/>
  <c r="Z27" i="10"/>
  <c r="AA27" i="10" s="1"/>
  <c r="C27" i="10"/>
  <c r="AB26" i="10"/>
  <c r="Z26" i="10"/>
  <c r="AA26" i="10" s="1"/>
  <c r="C26" i="10"/>
  <c r="Z25" i="10"/>
  <c r="AA25" i="10" s="1"/>
  <c r="C25" i="10"/>
  <c r="Z24" i="10"/>
  <c r="AA24" i="10" s="1"/>
  <c r="C24" i="10"/>
  <c r="Z23" i="10"/>
  <c r="AA23" i="10" s="1"/>
  <c r="C23" i="10"/>
  <c r="AB22" i="10"/>
  <c r="Z22" i="10"/>
  <c r="AA22" i="10" s="1"/>
  <c r="C22" i="10"/>
  <c r="Z21" i="10"/>
  <c r="AA21" i="10" s="1"/>
  <c r="C21" i="10"/>
  <c r="Z20" i="10"/>
  <c r="AA20" i="10" s="1"/>
  <c r="C20" i="10"/>
  <c r="Z19" i="10"/>
  <c r="AA19" i="10" s="1"/>
  <c r="C19" i="10"/>
  <c r="AB18" i="10"/>
  <c r="Z18" i="10"/>
  <c r="AA18" i="10" s="1"/>
  <c r="C18" i="10"/>
  <c r="Z17" i="10"/>
  <c r="AA17" i="10" s="1"/>
  <c r="C17" i="10"/>
  <c r="Z16" i="10"/>
  <c r="AA16" i="10" s="1"/>
  <c r="C16" i="10"/>
  <c r="Z15" i="10"/>
  <c r="AA15" i="10" s="1"/>
  <c r="C15" i="10"/>
  <c r="AB14" i="10"/>
  <c r="Z14" i="10"/>
  <c r="AA14" i="10" s="1"/>
  <c r="C14" i="10"/>
  <c r="Z13" i="10"/>
  <c r="AA13" i="10" s="1"/>
  <c r="C13" i="10"/>
  <c r="Z12" i="10"/>
  <c r="AA12" i="10" s="1"/>
  <c r="C12" i="10"/>
  <c r="Z11" i="10"/>
  <c r="AA11" i="10" s="1"/>
  <c r="C11" i="10"/>
  <c r="AB10" i="10"/>
  <c r="Z10" i="10"/>
  <c r="AA10" i="10" s="1"/>
  <c r="C10" i="10"/>
  <c r="Z9" i="10"/>
  <c r="AA9" i="10" s="1"/>
  <c r="C9" i="10"/>
  <c r="Z8" i="10"/>
  <c r="AA8" i="10" s="1"/>
  <c r="C8" i="10"/>
  <c r="Z7" i="10"/>
  <c r="AA7" i="10" s="1"/>
  <c r="C7" i="10"/>
  <c r="AB6" i="10"/>
  <c r="Z6" i="10"/>
  <c r="AA6" i="10" s="1"/>
  <c r="C6" i="10"/>
  <c r="Z5" i="10"/>
  <c r="AA5" i="10" s="1"/>
  <c r="C5" i="10"/>
  <c r="Z4" i="10"/>
  <c r="AA4" i="10" s="1"/>
  <c r="C4" i="10"/>
  <c r="Z3" i="10"/>
  <c r="AA3" i="10" s="1"/>
  <c r="C3" i="10"/>
  <c r="AB2" i="10"/>
  <c r="Z2" i="10"/>
  <c r="AA2" i="10" s="1"/>
  <c r="C2" i="10"/>
  <c r="AB151" i="10" l="1"/>
  <c r="AA151" i="10"/>
  <c r="AB160" i="10"/>
  <c r="AA160" i="10"/>
  <c r="AB168" i="10"/>
  <c r="AA168" i="10"/>
  <c r="AB176" i="10"/>
  <c r="AA176" i="10"/>
  <c r="AB9" i="10"/>
  <c r="AB17" i="10"/>
  <c r="AB21" i="10"/>
  <c r="AB25" i="10"/>
  <c r="AB33" i="10"/>
  <c r="AB37" i="10"/>
  <c r="AB41" i="10"/>
  <c r="AB45" i="10"/>
  <c r="AB53" i="10"/>
  <c r="AB57" i="10"/>
  <c r="AB61" i="10"/>
  <c r="AB69" i="10"/>
  <c r="AB77" i="10"/>
  <c r="AB89" i="10"/>
  <c r="AB105" i="10"/>
  <c r="AB113" i="10"/>
  <c r="AB121" i="10"/>
  <c r="AB125" i="10"/>
  <c r="AB133" i="10"/>
  <c r="AB141" i="10"/>
  <c r="AB147" i="10"/>
  <c r="AA147" i="10"/>
  <c r="AA157" i="10"/>
  <c r="AA165" i="10"/>
  <c r="AA173" i="10"/>
  <c r="AA181" i="10"/>
  <c r="AA189" i="10"/>
  <c r="AA197" i="10"/>
  <c r="AB8" i="10"/>
  <c r="AB16" i="10"/>
  <c r="AB28" i="10"/>
  <c r="AB36" i="10"/>
  <c r="AB40" i="10"/>
  <c r="AB3" i="10"/>
  <c r="AB7" i="10"/>
  <c r="AB11" i="10"/>
  <c r="AB15" i="10"/>
  <c r="AB19" i="10"/>
  <c r="AB23" i="10"/>
  <c r="AB27" i="10"/>
  <c r="AB31" i="10"/>
  <c r="AB35" i="10"/>
  <c r="AB39" i="10"/>
  <c r="AB43" i="10"/>
  <c r="AB47" i="10"/>
  <c r="AB51" i="10"/>
  <c r="AB55" i="10"/>
  <c r="AB59" i="10"/>
  <c r="AB63" i="10"/>
  <c r="AB67" i="10"/>
  <c r="AB71" i="10"/>
  <c r="AB75" i="10"/>
  <c r="AB79" i="10"/>
  <c r="AB83" i="10"/>
  <c r="AB87" i="10"/>
  <c r="AB91" i="10"/>
  <c r="AB95" i="10"/>
  <c r="AB99" i="10"/>
  <c r="AB103" i="10"/>
  <c r="AB107" i="10"/>
  <c r="AB111" i="10"/>
  <c r="AB115" i="10"/>
  <c r="AB119" i="10"/>
  <c r="AB123" i="10"/>
  <c r="AB127" i="10"/>
  <c r="AB131" i="10"/>
  <c r="AB135" i="10"/>
  <c r="AB139" i="10"/>
  <c r="AA149" i="10"/>
  <c r="AA152" i="10"/>
  <c r="AB155" i="10"/>
  <c r="AA155" i="10"/>
  <c r="AA161" i="10"/>
  <c r="AA169" i="10"/>
  <c r="AA177" i="10"/>
  <c r="AA185" i="10"/>
  <c r="AA193" i="10"/>
  <c r="AA201" i="10"/>
  <c r="AB184" i="10"/>
  <c r="AA184" i="10"/>
  <c r="AB192" i="10"/>
  <c r="AA192" i="10"/>
  <c r="AB200" i="10"/>
  <c r="AA200" i="10"/>
  <c r="AB5" i="10"/>
  <c r="AB13" i="10"/>
  <c r="AB29" i="10"/>
  <c r="AB49" i="10"/>
  <c r="AB65" i="10"/>
  <c r="AB73" i="10"/>
  <c r="AB81" i="10"/>
  <c r="AB85" i="10"/>
  <c r="AB93" i="10"/>
  <c r="AB97" i="10"/>
  <c r="AB101" i="10"/>
  <c r="AB109" i="10"/>
  <c r="AB117" i="10"/>
  <c r="AB129" i="10"/>
  <c r="AB137" i="10"/>
  <c r="AA144" i="10"/>
  <c r="AA205" i="10"/>
  <c r="AB4" i="10"/>
  <c r="AB12" i="10"/>
  <c r="AB20" i="10"/>
  <c r="AB24" i="10"/>
  <c r="AB32" i="10"/>
  <c r="AB44" i="10"/>
  <c r="AB48" i="10"/>
  <c r="AB52" i="10"/>
  <c r="AB56" i="10"/>
  <c r="AB60" i="10"/>
  <c r="AB64" i="10"/>
  <c r="AB68" i="10"/>
  <c r="AB72" i="10"/>
  <c r="AB76" i="10"/>
  <c r="AB80" i="10"/>
  <c r="AB84" i="10"/>
  <c r="AB88" i="10"/>
  <c r="AB92" i="10"/>
  <c r="AB96" i="10"/>
  <c r="AB100" i="10"/>
  <c r="AB104" i="10"/>
  <c r="AB108" i="10"/>
  <c r="AB112" i="10"/>
  <c r="AB116" i="10"/>
  <c r="AB120" i="10"/>
  <c r="AB124" i="10"/>
  <c r="AB128" i="10"/>
  <c r="AB132" i="10"/>
  <c r="AB136" i="10"/>
  <c r="AB140" i="10"/>
  <c r="AB143" i="10"/>
  <c r="AA143" i="10"/>
  <c r="AA153" i="10"/>
  <c r="AA156" i="10"/>
  <c r="AB159" i="10"/>
  <c r="AA159" i="10"/>
  <c r="AB164" i="10"/>
  <c r="AA164" i="10"/>
  <c r="AB172" i="10"/>
  <c r="AA172" i="10"/>
  <c r="AB180" i="10"/>
  <c r="AA180" i="10"/>
  <c r="AB188" i="10"/>
  <c r="AA188" i="10"/>
  <c r="AB196" i="10"/>
  <c r="AA196" i="10"/>
  <c r="AB204" i="10"/>
  <c r="AA204" i="10"/>
  <c r="AA163" i="10"/>
  <c r="AA167" i="10"/>
  <c r="AA171" i="10"/>
  <c r="AA175" i="10"/>
  <c r="AA179" i="10"/>
  <c r="AA183" i="10"/>
  <c r="AA187" i="10"/>
  <c r="AA191" i="10"/>
  <c r="AA195" i="10"/>
  <c r="AA199" i="10"/>
  <c r="AA203" i="10"/>
  <c r="AA207" i="10"/>
  <c r="AA227" i="9"/>
  <c r="AA226" i="9"/>
  <c r="AA225" i="9"/>
  <c r="AA224" i="9"/>
  <c r="AA223" i="9"/>
  <c r="AA222" i="9"/>
  <c r="AA221" i="9"/>
  <c r="AA220" i="9"/>
  <c r="AA219" i="9"/>
  <c r="AA218" i="9"/>
  <c r="AA217" i="9"/>
  <c r="AA216" i="9"/>
  <c r="AA215" i="9"/>
  <c r="AA214" i="9"/>
  <c r="AA213" i="9"/>
  <c r="AA212" i="9"/>
  <c r="AA211" i="9"/>
  <c r="AA210" i="9"/>
  <c r="AA209" i="9"/>
  <c r="AA208" i="9"/>
  <c r="AA207" i="9"/>
  <c r="AA206" i="9"/>
  <c r="AA205" i="9"/>
  <c r="AA204" i="9"/>
  <c r="AA203" i="9"/>
  <c r="AA202" i="9"/>
  <c r="AA201" i="9"/>
  <c r="AA200" i="9"/>
  <c r="AA199" i="9"/>
  <c r="AA198" i="9"/>
  <c r="AA197" i="9"/>
  <c r="AA196" i="9"/>
  <c r="AA195" i="9"/>
  <c r="AA194" i="9"/>
  <c r="AA193" i="9"/>
  <c r="AA192" i="9"/>
  <c r="AA191" i="9"/>
  <c r="AA190" i="9"/>
  <c r="AA189" i="9"/>
  <c r="AA188" i="9"/>
  <c r="AA187" i="9"/>
  <c r="AA186" i="9"/>
  <c r="AA185" i="9"/>
  <c r="AA184" i="9"/>
  <c r="AA183" i="9"/>
  <c r="AA182" i="9"/>
  <c r="AA181" i="9"/>
  <c r="AA180" i="9"/>
  <c r="AA179" i="9"/>
  <c r="AA178" i="9"/>
  <c r="AA177" i="9"/>
  <c r="AA176" i="9"/>
  <c r="AA175" i="9"/>
  <c r="AA174" i="9"/>
  <c r="AA173" i="9"/>
  <c r="AA172" i="9"/>
  <c r="AA171" i="9"/>
  <c r="AA170" i="9"/>
  <c r="AA169" i="9"/>
  <c r="AA168" i="9"/>
  <c r="AA167" i="9"/>
  <c r="AA166" i="9"/>
  <c r="AA165" i="9"/>
  <c r="AA164" i="9"/>
  <c r="AA163" i="9"/>
  <c r="AA162" i="9"/>
  <c r="AA161" i="9"/>
  <c r="AA160" i="9"/>
  <c r="AA159" i="9"/>
  <c r="AA158" i="9"/>
  <c r="AA157" i="9"/>
  <c r="AA156" i="9"/>
  <c r="AA155" i="9"/>
  <c r="AA154" i="9"/>
  <c r="AA153" i="9"/>
  <c r="AA152" i="9"/>
  <c r="AA151" i="9"/>
  <c r="AA150" i="9"/>
  <c r="AA149" i="9"/>
  <c r="AA148" i="9"/>
  <c r="AA147" i="9"/>
  <c r="AA146" i="9"/>
  <c r="AA145" i="9"/>
  <c r="AA144" i="9"/>
  <c r="AA143" i="9"/>
  <c r="AA142" i="9"/>
  <c r="AA141" i="9"/>
  <c r="AA140" i="9"/>
  <c r="AA139" i="9"/>
  <c r="AA138" i="9"/>
  <c r="AA137" i="9"/>
  <c r="AA136" i="9"/>
  <c r="AA135" i="9"/>
  <c r="AA134" i="9"/>
  <c r="AA133" i="9"/>
  <c r="AA132" i="9"/>
  <c r="AA131" i="9"/>
  <c r="AA130" i="9"/>
  <c r="AA129" i="9"/>
  <c r="AA128" i="9"/>
  <c r="AA127" i="9"/>
  <c r="AA126" i="9"/>
  <c r="AA125" i="9"/>
  <c r="AA124" i="9"/>
  <c r="AA123" i="9"/>
  <c r="AA122" i="9"/>
  <c r="AA121" i="9"/>
  <c r="AA120" i="9"/>
  <c r="AA119" i="9"/>
  <c r="AA118" i="9"/>
  <c r="AA117" i="9"/>
  <c r="AA116" i="9"/>
  <c r="AA115" i="9"/>
  <c r="AA114" i="9"/>
  <c r="AA113" i="9"/>
  <c r="AA112" i="9"/>
  <c r="AA111" i="9"/>
  <c r="AA110" i="9"/>
  <c r="AA109" i="9"/>
  <c r="AA108" i="9"/>
  <c r="AA107" i="9"/>
  <c r="AA106" i="9"/>
  <c r="AA105" i="9"/>
  <c r="AA104" i="9"/>
  <c r="AA103" i="9"/>
  <c r="AA102" i="9"/>
  <c r="AA101" i="9"/>
  <c r="AA100" i="9"/>
  <c r="AA99" i="9"/>
  <c r="AA98" i="9"/>
  <c r="AA97" i="9"/>
  <c r="AA96" i="9"/>
  <c r="AA95" i="9"/>
  <c r="AA94" i="9"/>
  <c r="AA93" i="9"/>
  <c r="AA92" i="9"/>
  <c r="AA91" i="9"/>
  <c r="AA90" i="9"/>
  <c r="AA89" i="9"/>
  <c r="AA88" i="9"/>
  <c r="AA87" i="9"/>
  <c r="AA86" i="9"/>
  <c r="AA85" i="9"/>
  <c r="AA84" i="9"/>
  <c r="AA83" i="9"/>
  <c r="AA82" i="9"/>
  <c r="AA81" i="9"/>
  <c r="AA80" i="9"/>
  <c r="AA79" i="9"/>
  <c r="AA78" i="9"/>
  <c r="AA77" i="9"/>
  <c r="AA76" i="9"/>
  <c r="AA75" i="9"/>
  <c r="AA74" i="9"/>
  <c r="AA73" i="9"/>
  <c r="AA72" i="9"/>
  <c r="AA71" i="9"/>
  <c r="AA70" i="9"/>
  <c r="AA69" i="9"/>
  <c r="AA68" i="9"/>
  <c r="AA67" i="9"/>
  <c r="AA66" i="9"/>
  <c r="AA65" i="9"/>
  <c r="AA64" i="9"/>
  <c r="AA63" i="9"/>
  <c r="AA62" i="9"/>
  <c r="AA61" i="9"/>
  <c r="AA60" i="9"/>
  <c r="AA59" i="9"/>
  <c r="AA58" i="9"/>
  <c r="AA57" i="9"/>
  <c r="AA56" i="9"/>
  <c r="AA55" i="9"/>
  <c r="AA54" i="9"/>
  <c r="AA53" i="9"/>
  <c r="AA52" i="9"/>
  <c r="AA51" i="9"/>
  <c r="AA50" i="9"/>
  <c r="AA49" i="9"/>
  <c r="AA48" i="9"/>
  <c r="AA47" i="9"/>
  <c r="AA46" i="9"/>
  <c r="AA45" i="9"/>
  <c r="AA44" i="9"/>
  <c r="AA43" i="9"/>
  <c r="AA42" i="9"/>
  <c r="AA41" i="9"/>
  <c r="AA40" i="9"/>
  <c r="AA39" i="9"/>
  <c r="AA38" i="9"/>
  <c r="AA37" i="9"/>
  <c r="AA36" i="9"/>
  <c r="AA35" i="9"/>
  <c r="AA34" i="9"/>
  <c r="AA33" i="9"/>
  <c r="AA32" i="9"/>
  <c r="AA31" i="9"/>
  <c r="AA30" i="9"/>
  <c r="AA29" i="9"/>
  <c r="AA28" i="9"/>
  <c r="AA27" i="9"/>
  <c r="AA26" i="9"/>
  <c r="AA25" i="9"/>
  <c r="AA24" i="9"/>
  <c r="AA23" i="9"/>
  <c r="AA22" i="9"/>
  <c r="AA21" i="9"/>
  <c r="AA20" i="9"/>
  <c r="AA19" i="9"/>
  <c r="AA18" i="9"/>
  <c r="AA17" i="9"/>
  <c r="AA16" i="9"/>
  <c r="AA15" i="9"/>
  <c r="AA14" i="9"/>
  <c r="AA13" i="9"/>
  <c r="AA12" i="9"/>
  <c r="AA11" i="9"/>
  <c r="AA10" i="9"/>
  <c r="AA9" i="9"/>
  <c r="AA8" i="9"/>
  <c r="AA7" i="9"/>
  <c r="AA6" i="9"/>
  <c r="AA5" i="9"/>
  <c r="AA4" i="9"/>
  <c r="AA3" i="9"/>
  <c r="AA2" i="9"/>
  <c r="Z227" i="9"/>
  <c r="AB227" i="9" s="1"/>
  <c r="C227" i="9"/>
  <c r="AB226" i="9"/>
  <c r="Z226" i="9"/>
  <c r="C226" i="9"/>
  <c r="AB225" i="9"/>
  <c r="Z225" i="9"/>
  <c r="C225" i="9"/>
  <c r="AB224" i="9"/>
  <c r="Z224" i="9"/>
  <c r="C224" i="9"/>
  <c r="AB223" i="9"/>
  <c r="Z223" i="9"/>
  <c r="C223" i="9"/>
  <c r="AB222" i="9"/>
  <c r="Z222" i="9"/>
  <c r="C222" i="9"/>
  <c r="AB221" i="9"/>
  <c r="Z221" i="9"/>
  <c r="C221" i="9"/>
  <c r="AB220" i="9"/>
  <c r="Z220" i="9"/>
  <c r="C220" i="9"/>
  <c r="AB219" i="9"/>
  <c r="Z219" i="9"/>
  <c r="C219" i="9"/>
  <c r="AB218" i="9"/>
  <c r="Z218" i="9"/>
  <c r="C218" i="9"/>
  <c r="AB217" i="9"/>
  <c r="Z217" i="9"/>
  <c r="C217" i="9"/>
  <c r="AB216" i="9"/>
  <c r="Z216" i="9"/>
  <c r="C216" i="9"/>
  <c r="AB215" i="9"/>
  <c r="Z215" i="9"/>
  <c r="C215" i="9"/>
  <c r="AB214" i="9"/>
  <c r="Z214" i="9"/>
  <c r="C214" i="9"/>
  <c r="AB213" i="9"/>
  <c r="Z213" i="9"/>
  <c r="C213" i="9"/>
  <c r="AB212" i="9"/>
  <c r="Z212" i="9"/>
  <c r="C212" i="9"/>
  <c r="AB211" i="9"/>
  <c r="Z211" i="9"/>
  <c r="C211" i="9"/>
  <c r="AB210" i="9"/>
  <c r="Z210" i="9"/>
  <c r="C210" i="9"/>
  <c r="AB209" i="9"/>
  <c r="Z209" i="9"/>
  <c r="C209" i="9"/>
  <c r="AB208" i="9"/>
  <c r="Z208" i="9"/>
  <c r="C208" i="9"/>
  <c r="AB207" i="9"/>
  <c r="Z207" i="9"/>
  <c r="C207" i="9"/>
  <c r="AB206" i="9"/>
  <c r="Z206" i="9"/>
  <c r="C206" i="9"/>
  <c r="AB205" i="9"/>
  <c r="Z205" i="9"/>
  <c r="C205" i="9"/>
  <c r="AB204" i="9"/>
  <c r="Z204" i="9"/>
  <c r="C204" i="9"/>
  <c r="AB203" i="9"/>
  <c r="Z203" i="9"/>
  <c r="C203" i="9"/>
  <c r="AB202" i="9"/>
  <c r="Z202" i="9"/>
  <c r="C202" i="9"/>
  <c r="AB201" i="9"/>
  <c r="Z201" i="9"/>
  <c r="C201" i="9"/>
  <c r="AB200" i="9"/>
  <c r="Z200" i="9"/>
  <c r="C200" i="9"/>
  <c r="AB199" i="9"/>
  <c r="Z199" i="9"/>
  <c r="C199" i="9"/>
  <c r="AB198" i="9"/>
  <c r="Z198" i="9"/>
  <c r="C198" i="9"/>
  <c r="AB197" i="9"/>
  <c r="Z197" i="9"/>
  <c r="C197" i="9"/>
  <c r="AB196" i="9"/>
  <c r="Z196" i="9"/>
  <c r="C196" i="9"/>
  <c r="AB195" i="9"/>
  <c r="Z195" i="9"/>
  <c r="C195" i="9"/>
  <c r="AB194" i="9"/>
  <c r="Z194" i="9"/>
  <c r="C194" i="9"/>
  <c r="AB193" i="9"/>
  <c r="Z193" i="9"/>
  <c r="C193" i="9"/>
  <c r="AB192" i="9"/>
  <c r="Z192" i="9"/>
  <c r="C192" i="9"/>
  <c r="AB191" i="9"/>
  <c r="Z191" i="9"/>
  <c r="C191" i="9"/>
  <c r="AB190" i="9"/>
  <c r="Z190" i="9"/>
  <c r="C190" i="9"/>
  <c r="AB189" i="9"/>
  <c r="Z189" i="9"/>
  <c r="C189" i="9"/>
  <c r="AB188" i="9"/>
  <c r="Z188" i="9"/>
  <c r="C188" i="9"/>
  <c r="AB187" i="9"/>
  <c r="Z187" i="9"/>
  <c r="C187" i="9"/>
  <c r="AB186" i="9"/>
  <c r="Z186" i="9"/>
  <c r="C186" i="9"/>
  <c r="AB185" i="9"/>
  <c r="Z185" i="9"/>
  <c r="C185" i="9"/>
  <c r="AB184" i="9"/>
  <c r="Z184" i="9"/>
  <c r="C184" i="9"/>
  <c r="AB183" i="9"/>
  <c r="Z183" i="9"/>
  <c r="C183" i="9"/>
  <c r="AB182" i="9"/>
  <c r="Z182" i="9"/>
  <c r="C182" i="9"/>
  <c r="AB181" i="9"/>
  <c r="Z181" i="9"/>
  <c r="C181" i="9"/>
  <c r="AB180" i="9"/>
  <c r="Z180" i="9"/>
  <c r="C180" i="9"/>
  <c r="AB179" i="9"/>
  <c r="Z179" i="9"/>
  <c r="C179" i="9"/>
  <c r="AB178" i="9"/>
  <c r="Z178" i="9"/>
  <c r="C178" i="9"/>
  <c r="AB177" i="9"/>
  <c r="Z177" i="9"/>
  <c r="C177" i="9"/>
  <c r="AB176" i="9"/>
  <c r="Z176" i="9"/>
  <c r="C176" i="9"/>
  <c r="AB175" i="9"/>
  <c r="Z175" i="9"/>
  <c r="C175" i="9"/>
  <c r="AB174" i="9"/>
  <c r="Z174" i="9"/>
  <c r="C174" i="9"/>
  <c r="AB173" i="9"/>
  <c r="Z173" i="9"/>
  <c r="C173" i="9"/>
  <c r="AB172" i="9"/>
  <c r="Z172" i="9"/>
  <c r="C172" i="9"/>
  <c r="AB171" i="9"/>
  <c r="Z171" i="9"/>
  <c r="C171" i="9"/>
  <c r="AB170" i="9"/>
  <c r="Z170" i="9"/>
  <c r="C170" i="9"/>
  <c r="AB169" i="9"/>
  <c r="Z169" i="9"/>
  <c r="C169" i="9"/>
  <c r="AB168" i="9"/>
  <c r="Z168" i="9"/>
  <c r="C168" i="9"/>
  <c r="AB167" i="9"/>
  <c r="Z167" i="9"/>
  <c r="C167" i="9"/>
  <c r="AB166" i="9"/>
  <c r="Z166" i="9"/>
  <c r="C166" i="9"/>
  <c r="AB165" i="9"/>
  <c r="Z165" i="9"/>
  <c r="C165" i="9"/>
  <c r="AB164" i="9"/>
  <c r="Z164" i="9"/>
  <c r="C164" i="9"/>
  <c r="AB163" i="9"/>
  <c r="Z163" i="9"/>
  <c r="C163" i="9"/>
  <c r="AB162" i="9"/>
  <c r="Z162" i="9"/>
  <c r="C162" i="9"/>
  <c r="AB161" i="9"/>
  <c r="Z161" i="9"/>
  <c r="C161" i="9"/>
  <c r="AB160" i="9"/>
  <c r="Z160" i="9"/>
  <c r="C160" i="9"/>
  <c r="AB159" i="9"/>
  <c r="Z159" i="9"/>
  <c r="C159" i="9"/>
  <c r="AB158" i="9"/>
  <c r="Z158" i="9"/>
  <c r="C158" i="9"/>
  <c r="AB157" i="9"/>
  <c r="Z157" i="9"/>
  <c r="C157" i="9"/>
  <c r="AB156" i="9"/>
  <c r="Z156" i="9"/>
  <c r="C156" i="9"/>
  <c r="AB155" i="9"/>
  <c r="Z155" i="9"/>
  <c r="C155" i="9"/>
  <c r="AB154" i="9"/>
  <c r="Z154" i="9"/>
  <c r="C154" i="9"/>
  <c r="AB153" i="9"/>
  <c r="Z153" i="9"/>
  <c r="C153" i="9"/>
  <c r="AB152" i="9"/>
  <c r="Z152" i="9"/>
  <c r="C152" i="9"/>
  <c r="AB151" i="9"/>
  <c r="Z151" i="9"/>
  <c r="C151" i="9"/>
  <c r="AB150" i="9"/>
  <c r="Z150" i="9"/>
  <c r="C150" i="9"/>
  <c r="AB149" i="9"/>
  <c r="Z149" i="9"/>
  <c r="C149" i="9"/>
  <c r="AB148" i="9"/>
  <c r="Z148" i="9"/>
  <c r="C148" i="9"/>
  <c r="AB147" i="9"/>
  <c r="Z147" i="9"/>
  <c r="C147" i="9"/>
  <c r="AB146" i="9"/>
  <c r="Z146" i="9"/>
  <c r="C146" i="9"/>
  <c r="AB145" i="9"/>
  <c r="Z145" i="9"/>
  <c r="C145" i="9"/>
  <c r="AB144" i="9"/>
  <c r="Z144" i="9"/>
  <c r="C144" i="9"/>
  <c r="AB143" i="9"/>
  <c r="Z143" i="9"/>
  <c r="C143" i="9"/>
  <c r="AB142" i="9"/>
  <c r="Z142" i="9"/>
  <c r="C142" i="9"/>
  <c r="AB141" i="9"/>
  <c r="Z141" i="9"/>
  <c r="C141" i="9"/>
  <c r="AB140" i="9"/>
  <c r="Z140" i="9"/>
  <c r="C140" i="9"/>
  <c r="AB139" i="9"/>
  <c r="Z139" i="9"/>
  <c r="C139" i="9"/>
  <c r="AB138" i="9"/>
  <c r="Z138" i="9"/>
  <c r="C138" i="9"/>
  <c r="AB137" i="9"/>
  <c r="Z137" i="9"/>
  <c r="C137" i="9"/>
  <c r="AB136" i="9"/>
  <c r="Z136" i="9"/>
  <c r="C136" i="9"/>
  <c r="AB135" i="9"/>
  <c r="Z135" i="9"/>
  <c r="C135" i="9"/>
  <c r="AB134" i="9"/>
  <c r="Z134" i="9"/>
  <c r="C134" i="9"/>
  <c r="AB133" i="9"/>
  <c r="Z133" i="9"/>
  <c r="C133" i="9"/>
  <c r="AB132" i="9"/>
  <c r="Z132" i="9"/>
  <c r="C132" i="9"/>
  <c r="AB131" i="9"/>
  <c r="Z131" i="9"/>
  <c r="C131" i="9"/>
  <c r="AB130" i="9"/>
  <c r="Z130" i="9"/>
  <c r="C130" i="9"/>
  <c r="AB129" i="9"/>
  <c r="Z129" i="9"/>
  <c r="C129" i="9"/>
  <c r="AB128" i="9"/>
  <c r="Z128" i="9"/>
  <c r="C128" i="9"/>
  <c r="AB127" i="9"/>
  <c r="Z127" i="9"/>
  <c r="C127" i="9"/>
  <c r="AB126" i="9"/>
  <c r="Z126" i="9"/>
  <c r="C126" i="9"/>
  <c r="AB125" i="9"/>
  <c r="Z125" i="9"/>
  <c r="C125" i="9"/>
  <c r="AB124" i="9"/>
  <c r="Z124" i="9"/>
  <c r="C124" i="9"/>
  <c r="AB123" i="9"/>
  <c r="Z123" i="9"/>
  <c r="C123" i="9"/>
  <c r="AB122" i="9"/>
  <c r="Z122" i="9"/>
  <c r="C122" i="9"/>
  <c r="AB121" i="9"/>
  <c r="Z121" i="9"/>
  <c r="C121" i="9"/>
  <c r="AB120" i="9"/>
  <c r="Z120" i="9"/>
  <c r="C120" i="9"/>
  <c r="AB119" i="9"/>
  <c r="Z119" i="9"/>
  <c r="C119" i="9"/>
  <c r="AB118" i="9"/>
  <c r="Z118" i="9"/>
  <c r="C118" i="9"/>
  <c r="AB117" i="9"/>
  <c r="Z117" i="9"/>
  <c r="C117" i="9"/>
  <c r="AB116" i="9"/>
  <c r="Z116" i="9"/>
  <c r="C116" i="9"/>
  <c r="AB115" i="9"/>
  <c r="Z115" i="9"/>
  <c r="C115" i="9"/>
  <c r="AB114" i="9"/>
  <c r="Z114" i="9"/>
  <c r="C114" i="9"/>
  <c r="AB113" i="9"/>
  <c r="Z113" i="9"/>
  <c r="C113" i="9"/>
  <c r="AB112" i="9"/>
  <c r="Z112" i="9"/>
  <c r="C112" i="9"/>
  <c r="AB111" i="9"/>
  <c r="Z111" i="9"/>
  <c r="C111" i="9"/>
  <c r="AB110" i="9"/>
  <c r="Z110" i="9"/>
  <c r="C110" i="9"/>
  <c r="AB109" i="9"/>
  <c r="Z109" i="9"/>
  <c r="C109" i="9"/>
  <c r="AB108" i="9"/>
  <c r="Z108" i="9"/>
  <c r="C108" i="9"/>
  <c r="AB107" i="9"/>
  <c r="Z107" i="9"/>
  <c r="C107" i="9"/>
  <c r="AB106" i="9"/>
  <c r="Z106" i="9"/>
  <c r="C106" i="9"/>
  <c r="AB105" i="9"/>
  <c r="Z105" i="9"/>
  <c r="C105" i="9"/>
  <c r="AB104" i="9"/>
  <c r="Z104" i="9"/>
  <c r="C104" i="9"/>
  <c r="AB103" i="9"/>
  <c r="Z103" i="9"/>
  <c r="C103" i="9"/>
  <c r="AB102" i="9"/>
  <c r="Z102" i="9"/>
  <c r="C102" i="9"/>
  <c r="AB101" i="9"/>
  <c r="Z101" i="9"/>
  <c r="C101" i="9"/>
  <c r="AB100" i="9"/>
  <c r="Z100" i="9"/>
  <c r="C100" i="9"/>
  <c r="AB99" i="9"/>
  <c r="Z99" i="9"/>
  <c r="C99" i="9"/>
  <c r="AB98" i="9"/>
  <c r="Z98" i="9"/>
  <c r="C98" i="9"/>
  <c r="AB97" i="9"/>
  <c r="Z97" i="9"/>
  <c r="C97" i="9"/>
  <c r="AB96" i="9"/>
  <c r="Z96" i="9"/>
  <c r="C96" i="9"/>
  <c r="AB95" i="9"/>
  <c r="Z95" i="9"/>
  <c r="C95" i="9"/>
  <c r="AB94" i="9"/>
  <c r="Z94" i="9"/>
  <c r="C94" i="9"/>
  <c r="AB93" i="9"/>
  <c r="Z93" i="9"/>
  <c r="C93" i="9"/>
  <c r="AB92" i="9"/>
  <c r="Z92" i="9"/>
  <c r="C92" i="9"/>
  <c r="AB91" i="9"/>
  <c r="Z91" i="9"/>
  <c r="C91" i="9"/>
  <c r="AB90" i="9"/>
  <c r="Z90" i="9"/>
  <c r="C90" i="9"/>
  <c r="AB89" i="9"/>
  <c r="Z89" i="9"/>
  <c r="C89" i="9"/>
  <c r="AB88" i="9"/>
  <c r="Z88" i="9"/>
  <c r="C88" i="9"/>
  <c r="AB87" i="9"/>
  <c r="Z87" i="9"/>
  <c r="C87" i="9"/>
  <c r="AB86" i="9"/>
  <c r="Z86" i="9"/>
  <c r="C86" i="9"/>
  <c r="AB85" i="9"/>
  <c r="Z85" i="9"/>
  <c r="C85" i="9"/>
  <c r="AB84" i="9"/>
  <c r="Z84" i="9"/>
  <c r="C84" i="9"/>
  <c r="AB83" i="9"/>
  <c r="Z83" i="9"/>
  <c r="C83" i="9"/>
  <c r="AB82" i="9"/>
  <c r="Z82" i="9"/>
  <c r="C82" i="9"/>
  <c r="AB81" i="9"/>
  <c r="Z81" i="9"/>
  <c r="C81" i="9"/>
  <c r="AB80" i="9"/>
  <c r="Z80" i="9"/>
  <c r="C80" i="9"/>
  <c r="AB79" i="9"/>
  <c r="Z79" i="9"/>
  <c r="C79" i="9"/>
  <c r="AB78" i="9"/>
  <c r="Z78" i="9"/>
  <c r="C78" i="9"/>
  <c r="AB77" i="9"/>
  <c r="Z77" i="9"/>
  <c r="C77" i="9"/>
  <c r="AB76" i="9"/>
  <c r="Z76" i="9"/>
  <c r="C76" i="9"/>
  <c r="AB75" i="9"/>
  <c r="Z75" i="9"/>
  <c r="C75" i="9"/>
  <c r="AB74" i="9"/>
  <c r="Z74" i="9"/>
  <c r="C74" i="9"/>
  <c r="AB73" i="9"/>
  <c r="Z73" i="9"/>
  <c r="C73" i="9"/>
  <c r="AB72" i="9"/>
  <c r="Z72" i="9"/>
  <c r="C72" i="9"/>
  <c r="AB71" i="9"/>
  <c r="Z71" i="9"/>
  <c r="C71" i="9"/>
  <c r="AB70" i="9"/>
  <c r="Z70" i="9"/>
  <c r="C70" i="9"/>
  <c r="AB69" i="9"/>
  <c r="Z69" i="9"/>
  <c r="C69" i="9"/>
  <c r="AB68" i="9"/>
  <c r="Z68" i="9"/>
  <c r="C68" i="9"/>
  <c r="AB67" i="9"/>
  <c r="Z67" i="9"/>
  <c r="C67" i="9"/>
  <c r="AB66" i="9"/>
  <c r="Z66" i="9"/>
  <c r="C66" i="9"/>
  <c r="AB65" i="9"/>
  <c r="Z65" i="9"/>
  <c r="C65" i="9"/>
  <c r="AB64" i="9"/>
  <c r="Z64" i="9"/>
  <c r="C64" i="9"/>
  <c r="AB63" i="9"/>
  <c r="Z63" i="9"/>
  <c r="C63" i="9"/>
  <c r="AB62" i="9"/>
  <c r="Z62" i="9"/>
  <c r="C62" i="9"/>
  <c r="AB61" i="9"/>
  <c r="Z61" i="9"/>
  <c r="C61" i="9"/>
  <c r="AB60" i="9"/>
  <c r="Z60" i="9"/>
  <c r="C60" i="9"/>
  <c r="AB59" i="9"/>
  <c r="Z59" i="9"/>
  <c r="C59" i="9"/>
  <c r="AB58" i="9"/>
  <c r="Z58" i="9"/>
  <c r="C58" i="9"/>
  <c r="AB57" i="9"/>
  <c r="Z57" i="9"/>
  <c r="C57" i="9"/>
  <c r="AB56" i="9"/>
  <c r="Z56" i="9"/>
  <c r="C56" i="9"/>
  <c r="AB55" i="9"/>
  <c r="Z55" i="9"/>
  <c r="C55" i="9"/>
  <c r="AB54" i="9"/>
  <c r="Z54" i="9"/>
  <c r="C54" i="9"/>
  <c r="AB53" i="9"/>
  <c r="Z53" i="9"/>
  <c r="C53" i="9"/>
  <c r="AB52" i="9"/>
  <c r="Z52" i="9"/>
  <c r="C52" i="9"/>
  <c r="AB51" i="9"/>
  <c r="Z51" i="9"/>
  <c r="C51" i="9"/>
  <c r="AB50" i="9"/>
  <c r="Z50" i="9"/>
  <c r="C50" i="9"/>
  <c r="AB49" i="9"/>
  <c r="Z49" i="9"/>
  <c r="C49" i="9"/>
  <c r="AB48" i="9"/>
  <c r="Z48" i="9"/>
  <c r="C48" i="9"/>
  <c r="AB47" i="9"/>
  <c r="Z47" i="9"/>
  <c r="C47" i="9"/>
  <c r="AB46" i="9"/>
  <c r="Z46" i="9"/>
  <c r="C46" i="9"/>
  <c r="AB45" i="9"/>
  <c r="Z45" i="9"/>
  <c r="C45" i="9"/>
  <c r="AB44" i="9"/>
  <c r="Z44" i="9"/>
  <c r="C44" i="9"/>
  <c r="AB43" i="9"/>
  <c r="Z43" i="9"/>
  <c r="C43" i="9"/>
  <c r="AB42" i="9"/>
  <c r="Z42" i="9"/>
  <c r="C42" i="9"/>
  <c r="AB41" i="9"/>
  <c r="Z41" i="9"/>
  <c r="C41" i="9"/>
  <c r="AB40" i="9"/>
  <c r="Z40" i="9"/>
  <c r="C40" i="9"/>
  <c r="AB39" i="9"/>
  <c r="Z39" i="9"/>
  <c r="C39" i="9"/>
  <c r="AB38" i="9"/>
  <c r="Z38" i="9"/>
  <c r="C38" i="9"/>
  <c r="AB37" i="9"/>
  <c r="Z37" i="9"/>
  <c r="C37" i="9"/>
  <c r="AB36" i="9"/>
  <c r="Z36" i="9"/>
  <c r="C36" i="9"/>
  <c r="AB35" i="9"/>
  <c r="Z35" i="9"/>
  <c r="C35" i="9"/>
  <c r="AB34" i="9"/>
  <c r="Z34" i="9"/>
  <c r="C34" i="9"/>
  <c r="AB33" i="9"/>
  <c r="Z33" i="9"/>
  <c r="C33" i="9"/>
  <c r="AB32" i="9"/>
  <c r="Z32" i="9"/>
  <c r="C32" i="9"/>
  <c r="AB31" i="9"/>
  <c r="Z31" i="9"/>
  <c r="C31" i="9"/>
  <c r="AB30" i="9"/>
  <c r="Z30" i="9"/>
  <c r="C30" i="9"/>
  <c r="AB29" i="9"/>
  <c r="Z29" i="9"/>
  <c r="C29" i="9"/>
  <c r="AB28" i="9"/>
  <c r="Z28" i="9"/>
  <c r="C28" i="9"/>
  <c r="AB27" i="9"/>
  <c r="Z27" i="9"/>
  <c r="C27" i="9"/>
  <c r="AB26" i="9"/>
  <c r="Z26" i="9"/>
  <c r="C26" i="9"/>
  <c r="AB25" i="9"/>
  <c r="Z25" i="9"/>
  <c r="C25" i="9"/>
  <c r="AB24" i="9"/>
  <c r="Z24" i="9"/>
  <c r="C24" i="9"/>
  <c r="AB23" i="9"/>
  <c r="Z23" i="9"/>
  <c r="C23" i="9"/>
  <c r="AB22" i="9"/>
  <c r="Z22" i="9"/>
  <c r="C22" i="9"/>
  <c r="AB21" i="9"/>
  <c r="Z21" i="9"/>
  <c r="C21" i="9"/>
  <c r="AB20" i="9"/>
  <c r="Z20" i="9"/>
  <c r="C20" i="9"/>
  <c r="AB19" i="9"/>
  <c r="Z19" i="9"/>
  <c r="C19" i="9"/>
  <c r="AB18" i="9"/>
  <c r="Z18" i="9"/>
  <c r="C18" i="9"/>
  <c r="AB17" i="9"/>
  <c r="Z17" i="9"/>
  <c r="C17" i="9"/>
  <c r="AB16" i="9"/>
  <c r="Z16" i="9"/>
  <c r="C16" i="9"/>
  <c r="AB15" i="9"/>
  <c r="Z15" i="9"/>
  <c r="C15" i="9"/>
  <c r="AB14" i="9"/>
  <c r="Z14" i="9"/>
  <c r="C14" i="9"/>
  <c r="AB13" i="9"/>
  <c r="Z13" i="9"/>
  <c r="C13" i="9"/>
  <c r="AB12" i="9"/>
  <c r="Z12" i="9"/>
  <c r="C12" i="9"/>
  <c r="AB11" i="9"/>
  <c r="Z11" i="9"/>
  <c r="C11" i="9"/>
  <c r="AB10" i="9"/>
  <c r="Z10" i="9"/>
  <c r="C10" i="9"/>
  <c r="AB9" i="9"/>
  <c r="Z9" i="9"/>
  <c r="C9" i="9"/>
  <c r="AB8" i="9"/>
  <c r="Z8" i="9"/>
  <c r="C8" i="9"/>
  <c r="AB7" i="9"/>
  <c r="Z7" i="9"/>
  <c r="C7" i="9"/>
  <c r="AB6" i="9"/>
  <c r="Z6" i="9"/>
  <c r="C6" i="9"/>
  <c r="AB5" i="9"/>
  <c r="Z5" i="9"/>
  <c r="C5" i="9"/>
  <c r="AB4" i="9"/>
  <c r="Z4" i="9"/>
  <c r="C4" i="9"/>
  <c r="AB3" i="9"/>
  <c r="Z3" i="9"/>
  <c r="C3" i="9"/>
  <c r="AB2" i="9"/>
  <c r="Z2" i="9"/>
  <c r="C2" i="9"/>
  <c r="C227" i="8" l="1"/>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229" i="7" l="1"/>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K1" i="7"/>
  <c r="K1"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P229" i="5" l="1"/>
  <c r="Q229" i="5" s="1"/>
  <c r="P228" i="5"/>
  <c r="Q228" i="5" s="1"/>
  <c r="P227" i="5"/>
  <c r="Q227" i="5" s="1"/>
  <c r="C227" i="5"/>
  <c r="Q226" i="5"/>
  <c r="P226" i="5"/>
  <c r="C226" i="5"/>
  <c r="P225" i="5"/>
  <c r="Q225" i="5" s="1"/>
  <c r="C225" i="5"/>
  <c r="P224" i="5"/>
  <c r="Q224" i="5" s="1"/>
  <c r="C224" i="5"/>
  <c r="P223" i="5"/>
  <c r="Q223" i="5" s="1"/>
  <c r="C223" i="5"/>
  <c r="Q222" i="5"/>
  <c r="P222" i="5"/>
  <c r="C222" i="5"/>
  <c r="P221" i="5"/>
  <c r="Q221" i="5" s="1"/>
  <c r="C221" i="5"/>
  <c r="Q220" i="5"/>
  <c r="P220" i="5"/>
  <c r="C220" i="5"/>
  <c r="P219" i="5"/>
  <c r="Q219" i="5" s="1"/>
  <c r="C219" i="5"/>
  <c r="Q218" i="5"/>
  <c r="P218" i="5"/>
  <c r="C218" i="5"/>
  <c r="P217" i="5"/>
  <c r="Q217" i="5" s="1"/>
  <c r="C217" i="5"/>
  <c r="Q216" i="5"/>
  <c r="P216" i="5"/>
  <c r="C216" i="5"/>
  <c r="P215" i="5"/>
  <c r="Q215" i="5" s="1"/>
  <c r="C215" i="5"/>
  <c r="Q214" i="5"/>
  <c r="P214" i="5"/>
  <c r="C214" i="5"/>
  <c r="P213" i="5"/>
  <c r="Q213" i="5" s="1"/>
  <c r="C213" i="5"/>
  <c r="Q212" i="5"/>
  <c r="P212" i="5"/>
  <c r="C212" i="5"/>
  <c r="P211" i="5"/>
  <c r="Q211" i="5" s="1"/>
  <c r="C211" i="5"/>
  <c r="Q210" i="5"/>
  <c r="P210" i="5"/>
  <c r="C210" i="5"/>
  <c r="P209" i="5"/>
  <c r="Q209" i="5" s="1"/>
  <c r="C209" i="5"/>
  <c r="Q208" i="5"/>
  <c r="P208" i="5"/>
  <c r="C208" i="5"/>
  <c r="P207" i="5"/>
  <c r="Q207" i="5" s="1"/>
  <c r="C207" i="5"/>
  <c r="Q206" i="5"/>
  <c r="P206" i="5"/>
  <c r="C206" i="5"/>
  <c r="P205" i="5"/>
  <c r="Q205" i="5" s="1"/>
  <c r="C205" i="5"/>
  <c r="Q204" i="5"/>
  <c r="P204" i="5"/>
  <c r="C204" i="5"/>
  <c r="P203" i="5"/>
  <c r="Q203" i="5" s="1"/>
  <c r="C203" i="5"/>
  <c r="Q202" i="5"/>
  <c r="P202" i="5"/>
  <c r="C202" i="5"/>
  <c r="P201" i="5"/>
  <c r="Q201" i="5" s="1"/>
  <c r="C201" i="5"/>
  <c r="Q200" i="5"/>
  <c r="P200" i="5"/>
  <c r="C200" i="5"/>
  <c r="P199" i="5"/>
  <c r="Q199" i="5" s="1"/>
  <c r="C199" i="5"/>
  <c r="Q198" i="5"/>
  <c r="P198" i="5"/>
  <c r="C198" i="5"/>
  <c r="P197" i="5"/>
  <c r="Q197" i="5" s="1"/>
  <c r="C197" i="5"/>
  <c r="Q196" i="5"/>
  <c r="P196" i="5"/>
  <c r="C196" i="5"/>
  <c r="P195" i="5"/>
  <c r="Q195" i="5" s="1"/>
  <c r="C195" i="5"/>
  <c r="Q194" i="5"/>
  <c r="P194" i="5"/>
  <c r="C194" i="5"/>
  <c r="P193" i="5"/>
  <c r="Q193" i="5" s="1"/>
  <c r="C193" i="5"/>
  <c r="Q192" i="5"/>
  <c r="P192" i="5"/>
  <c r="C192" i="5"/>
  <c r="P191" i="5"/>
  <c r="Q191" i="5" s="1"/>
  <c r="C191" i="5"/>
  <c r="Q190" i="5"/>
  <c r="P190" i="5"/>
  <c r="C190" i="5"/>
  <c r="P189" i="5"/>
  <c r="Q189" i="5" s="1"/>
  <c r="C189" i="5"/>
  <c r="Q188" i="5"/>
  <c r="P188" i="5"/>
  <c r="C188" i="5"/>
  <c r="P187" i="5"/>
  <c r="Q187" i="5" s="1"/>
  <c r="C187" i="5"/>
  <c r="Q186" i="5"/>
  <c r="P186" i="5"/>
  <c r="C186" i="5"/>
  <c r="P185" i="5"/>
  <c r="Q185" i="5" s="1"/>
  <c r="C185" i="5"/>
  <c r="Q184" i="5"/>
  <c r="P184" i="5"/>
  <c r="C184" i="5"/>
  <c r="P183" i="5"/>
  <c r="Q183" i="5" s="1"/>
  <c r="C183" i="5"/>
  <c r="Q182" i="5"/>
  <c r="P182" i="5"/>
  <c r="C182" i="5"/>
  <c r="P181" i="5"/>
  <c r="Q181" i="5" s="1"/>
  <c r="C181" i="5"/>
  <c r="Q180" i="5"/>
  <c r="P180" i="5"/>
  <c r="C180" i="5"/>
  <c r="P179" i="5"/>
  <c r="Q179" i="5" s="1"/>
  <c r="C179" i="5"/>
  <c r="Q178" i="5"/>
  <c r="P178" i="5"/>
  <c r="C178" i="5"/>
  <c r="P177" i="5"/>
  <c r="Q177" i="5" s="1"/>
  <c r="C177" i="5"/>
  <c r="Q176" i="5"/>
  <c r="P176" i="5"/>
  <c r="C176" i="5"/>
  <c r="P175" i="5"/>
  <c r="Q175" i="5" s="1"/>
  <c r="C175" i="5"/>
  <c r="Q174" i="5"/>
  <c r="P174" i="5"/>
  <c r="C174" i="5"/>
  <c r="P173" i="5"/>
  <c r="Q173" i="5" s="1"/>
  <c r="C173" i="5"/>
  <c r="Q172" i="5"/>
  <c r="P172" i="5"/>
  <c r="C172" i="5"/>
  <c r="P171" i="5"/>
  <c r="Q171" i="5" s="1"/>
  <c r="C171" i="5"/>
  <c r="Q170" i="5"/>
  <c r="P170" i="5"/>
  <c r="C170" i="5"/>
  <c r="P169" i="5"/>
  <c r="Q169" i="5" s="1"/>
  <c r="C169" i="5"/>
  <c r="Q168" i="5"/>
  <c r="P168" i="5"/>
  <c r="C168" i="5"/>
  <c r="P167" i="5"/>
  <c r="Q167" i="5" s="1"/>
  <c r="C167" i="5"/>
  <c r="Q166" i="5"/>
  <c r="P166" i="5"/>
  <c r="C166" i="5"/>
  <c r="P165" i="5"/>
  <c r="Q165" i="5" s="1"/>
  <c r="C165" i="5"/>
  <c r="Q164" i="5"/>
  <c r="P164" i="5"/>
  <c r="C164" i="5"/>
  <c r="P163" i="5"/>
  <c r="Q163" i="5" s="1"/>
  <c r="C163" i="5"/>
  <c r="Q162" i="5"/>
  <c r="P162" i="5"/>
  <c r="C162" i="5"/>
  <c r="P161" i="5"/>
  <c r="Q161" i="5" s="1"/>
  <c r="C161" i="5"/>
  <c r="Q160" i="5"/>
  <c r="P160" i="5"/>
  <c r="C160" i="5"/>
  <c r="P159" i="5"/>
  <c r="Q159" i="5" s="1"/>
  <c r="C159" i="5"/>
  <c r="Q158" i="5"/>
  <c r="P158" i="5"/>
  <c r="C158" i="5"/>
  <c r="P157" i="5"/>
  <c r="Q157" i="5" s="1"/>
  <c r="C157" i="5"/>
  <c r="Q156" i="5"/>
  <c r="P156" i="5"/>
  <c r="C156" i="5"/>
  <c r="P155" i="5"/>
  <c r="Q155" i="5" s="1"/>
  <c r="C155" i="5"/>
  <c r="Q154" i="5"/>
  <c r="P154" i="5"/>
  <c r="C154" i="5"/>
  <c r="P153" i="5"/>
  <c r="Q153" i="5" s="1"/>
  <c r="C153" i="5"/>
  <c r="Q152" i="5"/>
  <c r="P152" i="5"/>
  <c r="C152" i="5"/>
  <c r="P151" i="5"/>
  <c r="Q151" i="5" s="1"/>
  <c r="C151" i="5"/>
  <c r="Q150" i="5"/>
  <c r="P150" i="5"/>
  <c r="C150" i="5"/>
  <c r="P149" i="5"/>
  <c r="Q149" i="5" s="1"/>
  <c r="C149" i="5"/>
  <c r="Q148" i="5"/>
  <c r="P148" i="5"/>
  <c r="C148" i="5"/>
  <c r="P147" i="5"/>
  <c r="Q147" i="5" s="1"/>
  <c r="C147" i="5"/>
  <c r="Q146" i="5"/>
  <c r="P146" i="5"/>
  <c r="C146" i="5"/>
  <c r="P145" i="5"/>
  <c r="Q145" i="5" s="1"/>
  <c r="C145" i="5"/>
  <c r="Q144" i="5"/>
  <c r="P144" i="5"/>
  <c r="C144" i="5"/>
  <c r="P143" i="5"/>
  <c r="Q143" i="5" s="1"/>
  <c r="C143" i="5"/>
  <c r="Q142" i="5"/>
  <c r="P142" i="5"/>
  <c r="C142" i="5"/>
  <c r="P141" i="5"/>
  <c r="Q141" i="5" s="1"/>
  <c r="C141" i="5"/>
  <c r="Q140" i="5"/>
  <c r="P140" i="5"/>
  <c r="C140" i="5"/>
  <c r="P139" i="5"/>
  <c r="Q139" i="5" s="1"/>
  <c r="C139" i="5"/>
  <c r="Q138" i="5"/>
  <c r="P138" i="5"/>
  <c r="C138" i="5"/>
  <c r="P137" i="5"/>
  <c r="Q137" i="5" s="1"/>
  <c r="C137" i="5"/>
  <c r="Q136" i="5"/>
  <c r="P136" i="5"/>
  <c r="C136" i="5"/>
  <c r="P135" i="5"/>
  <c r="Q135" i="5" s="1"/>
  <c r="C135" i="5"/>
  <c r="Q134" i="5"/>
  <c r="P134" i="5"/>
  <c r="C134" i="5"/>
  <c r="P133" i="5"/>
  <c r="Q133" i="5" s="1"/>
  <c r="C133" i="5"/>
  <c r="Q132" i="5"/>
  <c r="P132" i="5"/>
  <c r="C132" i="5"/>
  <c r="P131" i="5"/>
  <c r="Q131" i="5" s="1"/>
  <c r="C131" i="5"/>
  <c r="Q130" i="5"/>
  <c r="P130" i="5"/>
  <c r="C130" i="5"/>
  <c r="P129" i="5"/>
  <c r="Q129" i="5" s="1"/>
  <c r="C129" i="5"/>
  <c r="Q128" i="5"/>
  <c r="P128" i="5"/>
  <c r="C128" i="5"/>
  <c r="P127" i="5"/>
  <c r="Q127" i="5" s="1"/>
  <c r="C127" i="5"/>
  <c r="Q126" i="5"/>
  <c r="P126" i="5"/>
  <c r="C126" i="5"/>
  <c r="P125" i="5"/>
  <c r="Q125" i="5" s="1"/>
  <c r="C125" i="5"/>
  <c r="Q124" i="5"/>
  <c r="P124" i="5"/>
  <c r="C124" i="5"/>
  <c r="P123" i="5"/>
  <c r="Q123" i="5" s="1"/>
  <c r="C123" i="5"/>
  <c r="Q122" i="5"/>
  <c r="P122" i="5"/>
  <c r="C122" i="5"/>
  <c r="P121" i="5"/>
  <c r="Q121" i="5" s="1"/>
  <c r="C121" i="5"/>
  <c r="Q120" i="5"/>
  <c r="P120" i="5"/>
  <c r="C120" i="5"/>
  <c r="P119" i="5"/>
  <c r="Q119" i="5" s="1"/>
  <c r="C119" i="5"/>
  <c r="Q118" i="5"/>
  <c r="P118" i="5"/>
  <c r="C118" i="5"/>
  <c r="P117" i="5"/>
  <c r="Q117" i="5" s="1"/>
  <c r="C117" i="5"/>
  <c r="Q116" i="5"/>
  <c r="P116" i="5"/>
  <c r="C116" i="5"/>
  <c r="P115" i="5"/>
  <c r="Q115" i="5" s="1"/>
  <c r="C115" i="5"/>
  <c r="Q114" i="5"/>
  <c r="P114" i="5"/>
  <c r="C114" i="5"/>
  <c r="P113" i="5"/>
  <c r="Q113" i="5" s="1"/>
  <c r="C113" i="5"/>
  <c r="Q112" i="5"/>
  <c r="P112" i="5"/>
  <c r="C112" i="5"/>
  <c r="P111" i="5"/>
  <c r="Q111" i="5" s="1"/>
  <c r="C111" i="5"/>
  <c r="Q110" i="5"/>
  <c r="P110" i="5"/>
  <c r="C110" i="5"/>
  <c r="P109" i="5"/>
  <c r="Q109" i="5" s="1"/>
  <c r="C109" i="5"/>
  <c r="Q108" i="5"/>
  <c r="P108" i="5"/>
  <c r="C108" i="5"/>
  <c r="P107" i="5"/>
  <c r="Q107" i="5" s="1"/>
  <c r="C107" i="5"/>
  <c r="Q106" i="5"/>
  <c r="P106" i="5"/>
  <c r="C106" i="5"/>
  <c r="P105" i="5"/>
  <c r="Q105" i="5" s="1"/>
  <c r="C105" i="5"/>
  <c r="Q104" i="5"/>
  <c r="P104" i="5"/>
  <c r="C104" i="5"/>
  <c r="P103" i="5"/>
  <c r="Q103" i="5" s="1"/>
  <c r="C103" i="5"/>
  <c r="Q102" i="5"/>
  <c r="P102" i="5"/>
  <c r="C102" i="5"/>
  <c r="P101" i="5"/>
  <c r="Q101" i="5" s="1"/>
  <c r="C101" i="5"/>
  <c r="Q100" i="5"/>
  <c r="P100" i="5"/>
  <c r="C100" i="5"/>
  <c r="P99" i="5"/>
  <c r="Q99" i="5" s="1"/>
  <c r="C99" i="5"/>
  <c r="Q98" i="5"/>
  <c r="P98" i="5"/>
  <c r="C98" i="5"/>
  <c r="P97" i="5"/>
  <c r="Q97" i="5" s="1"/>
  <c r="C97" i="5"/>
  <c r="Q96" i="5"/>
  <c r="P96" i="5"/>
  <c r="C96" i="5"/>
  <c r="P95" i="5"/>
  <c r="Q95" i="5" s="1"/>
  <c r="C95" i="5"/>
  <c r="Q94" i="5"/>
  <c r="P94" i="5"/>
  <c r="C94" i="5"/>
  <c r="P93" i="5"/>
  <c r="Q93" i="5" s="1"/>
  <c r="C93" i="5"/>
  <c r="Q92" i="5"/>
  <c r="P92" i="5"/>
  <c r="C92" i="5"/>
  <c r="P91" i="5"/>
  <c r="Q91" i="5" s="1"/>
  <c r="C91" i="5"/>
  <c r="Q90" i="5"/>
  <c r="P90" i="5"/>
  <c r="C90" i="5"/>
  <c r="P89" i="5"/>
  <c r="Q89" i="5" s="1"/>
  <c r="C89" i="5"/>
  <c r="Q88" i="5"/>
  <c r="P88" i="5"/>
  <c r="C88" i="5"/>
  <c r="P87" i="5"/>
  <c r="Q87" i="5" s="1"/>
  <c r="C87" i="5"/>
  <c r="Q86" i="5"/>
  <c r="P86" i="5"/>
  <c r="C86" i="5"/>
  <c r="P85" i="5"/>
  <c r="Q85" i="5" s="1"/>
  <c r="C85" i="5"/>
  <c r="Q84" i="5"/>
  <c r="P84" i="5"/>
  <c r="C84" i="5"/>
  <c r="P83" i="5"/>
  <c r="Q83" i="5" s="1"/>
  <c r="C83" i="5"/>
  <c r="Q82" i="5"/>
  <c r="P82" i="5"/>
  <c r="C82" i="5"/>
  <c r="P81" i="5"/>
  <c r="Q81" i="5" s="1"/>
  <c r="C81" i="5"/>
  <c r="Q80" i="5"/>
  <c r="P80" i="5"/>
  <c r="C80" i="5"/>
  <c r="P79" i="5"/>
  <c r="Q79" i="5" s="1"/>
  <c r="C79" i="5"/>
  <c r="Q78" i="5"/>
  <c r="P78" i="5"/>
  <c r="C78" i="5"/>
  <c r="P77" i="5"/>
  <c r="Q77" i="5" s="1"/>
  <c r="C77" i="5"/>
  <c r="Q76" i="5"/>
  <c r="P76" i="5"/>
  <c r="C76" i="5"/>
  <c r="P75" i="5"/>
  <c r="Q75" i="5" s="1"/>
  <c r="C75" i="5"/>
  <c r="Q74" i="5"/>
  <c r="P74" i="5"/>
  <c r="C74" i="5"/>
  <c r="P73" i="5"/>
  <c r="Q73" i="5" s="1"/>
  <c r="C73" i="5"/>
  <c r="Q72" i="5"/>
  <c r="P72" i="5"/>
  <c r="C72" i="5"/>
  <c r="P71" i="5"/>
  <c r="Q71" i="5" s="1"/>
  <c r="C71" i="5"/>
  <c r="Q70" i="5"/>
  <c r="P70" i="5"/>
  <c r="C70" i="5"/>
  <c r="P69" i="5"/>
  <c r="Q69" i="5" s="1"/>
  <c r="C69" i="5"/>
  <c r="Q68" i="5"/>
  <c r="P68" i="5"/>
  <c r="C68" i="5"/>
  <c r="P67" i="5"/>
  <c r="Q67" i="5" s="1"/>
  <c r="C67" i="5"/>
  <c r="Q66" i="5"/>
  <c r="P66" i="5"/>
  <c r="C66" i="5"/>
  <c r="P65" i="5"/>
  <c r="Q65" i="5" s="1"/>
  <c r="C65" i="5"/>
  <c r="Q64" i="5"/>
  <c r="P64" i="5"/>
  <c r="C64" i="5"/>
  <c r="P63" i="5"/>
  <c r="Q63" i="5" s="1"/>
  <c r="C63" i="5"/>
  <c r="Q62" i="5"/>
  <c r="P62" i="5"/>
  <c r="C62" i="5"/>
  <c r="P61" i="5"/>
  <c r="Q61" i="5" s="1"/>
  <c r="C61" i="5"/>
  <c r="Q60" i="5"/>
  <c r="P60" i="5"/>
  <c r="C60" i="5"/>
  <c r="P59" i="5"/>
  <c r="Q59" i="5" s="1"/>
  <c r="C59" i="5"/>
  <c r="Q58" i="5"/>
  <c r="P58" i="5"/>
  <c r="C58" i="5"/>
  <c r="P57" i="5"/>
  <c r="Q57" i="5" s="1"/>
  <c r="C57" i="5"/>
  <c r="Q56" i="5"/>
  <c r="P56" i="5"/>
  <c r="C56" i="5"/>
  <c r="P55" i="5"/>
  <c r="Q55" i="5" s="1"/>
  <c r="C55" i="5"/>
  <c r="Q54" i="5"/>
  <c r="P54" i="5"/>
  <c r="C54" i="5"/>
  <c r="P53" i="5"/>
  <c r="Q53" i="5" s="1"/>
  <c r="C53" i="5"/>
  <c r="Q52" i="5"/>
  <c r="P52" i="5"/>
  <c r="C52" i="5"/>
  <c r="P51" i="5"/>
  <c r="Q51" i="5" s="1"/>
  <c r="C51" i="5"/>
  <c r="Q50" i="5"/>
  <c r="P50" i="5"/>
  <c r="C50" i="5"/>
  <c r="P49" i="5"/>
  <c r="Q49" i="5" s="1"/>
  <c r="C49" i="5"/>
  <c r="Q48" i="5"/>
  <c r="P48" i="5"/>
  <c r="C48" i="5"/>
  <c r="P47" i="5"/>
  <c r="Q47" i="5" s="1"/>
  <c r="C47" i="5"/>
  <c r="Q46" i="5"/>
  <c r="P46" i="5"/>
  <c r="C46" i="5"/>
  <c r="P45" i="5"/>
  <c r="Q45" i="5" s="1"/>
  <c r="C45" i="5"/>
  <c r="Q44" i="5"/>
  <c r="P44" i="5"/>
  <c r="C44" i="5"/>
  <c r="P43" i="5"/>
  <c r="Q43" i="5" s="1"/>
  <c r="C43" i="5"/>
  <c r="Q42" i="5"/>
  <c r="P42" i="5"/>
  <c r="C42" i="5"/>
  <c r="P41" i="5"/>
  <c r="Q41" i="5" s="1"/>
  <c r="C41" i="5"/>
  <c r="Q40" i="5"/>
  <c r="P40" i="5"/>
  <c r="C40" i="5"/>
  <c r="P39" i="5"/>
  <c r="Q39" i="5" s="1"/>
  <c r="C39" i="5"/>
  <c r="Q38" i="5"/>
  <c r="P38" i="5"/>
  <c r="C38" i="5"/>
  <c r="P37" i="5"/>
  <c r="Q37" i="5" s="1"/>
  <c r="C37" i="5"/>
  <c r="Q36" i="5"/>
  <c r="P36" i="5"/>
  <c r="C36" i="5"/>
  <c r="P35" i="5"/>
  <c r="Q35" i="5" s="1"/>
  <c r="C35" i="5"/>
  <c r="Q34" i="5"/>
  <c r="P34" i="5"/>
  <c r="C34" i="5"/>
  <c r="P33" i="5"/>
  <c r="Q33" i="5" s="1"/>
  <c r="C33" i="5"/>
  <c r="Q32" i="5"/>
  <c r="P32" i="5"/>
  <c r="C32" i="5"/>
  <c r="P31" i="5"/>
  <c r="Q31" i="5" s="1"/>
  <c r="C31" i="5"/>
  <c r="Q30" i="5"/>
  <c r="P30" i="5"/>
  <c r="C30" i="5"/>
  <c r="P29" i="5"/>
  <c r="Q29" i="5" s="1"/>
  <c r="C29" i="5"/>
  <c r="Q28" i="5"/>
  <c r="P28" i="5"/>
  <c r="C28" i="5"/>
  <c r="P27" i="5"/>
  <c r="Q27" i="5" s="1"/>
  <c r="C27" i="5"/>
  <c r="Q26" i="5"/>
  <c r="P26" i="5"/>
  <c r="C26" i="5"/>
  <c r="P25" i="5"/>
  <c r="Q25" i="5" s="1"/>
  <c r="C25" i="5"/>
  <c r="Q24" i="5"/>
  <c r="P24" i="5"/>
  <c r="C24" i="5"/>
  <c r="P23" i="5"/>
  <c r="Q23" i="5" s="1"/>
  <c r="C23" i="5"/>
  <c r="Q22" i="5"/>
  <c r="P22" i="5"/>
  <c r="C22" i="5"/>
  <c r="P21" i="5"/>
  <c r="Q21" i="5" s="1"/>
  <c r="C21" i="5"/>
  <c r="Q20" i="5"/>
  <c r="P20" i="5"/>
  <c r="C20" i="5"/>
  <c r="P19" i="5"/>
  <c r="Q19" i="5" s="1"/>
  <c r="C19" i="5"/>
  <c r="Q18" i="5"/>
  <c r="P18" i="5"/>
  <c r="C18" i="5"/>
  <c r="P17" i="5"/>
  <c r="Q17" i="5" s="1"/>
  <c r="C17" i="5"/>
  <c r="Q16" i="5"/>
  <c r="P16" i="5"/>
  <c r="C16" i="5"/>
  <c r="P15" i="5"/>
  <c r="Q15" i="5" s="1"/>
  <c r="C15" i="5"/>
  <c r="Q14" i="5"/>
  <c r="P14" i="5"/>
  <c r="C14" i="5"/>
  <c r="P13" i="5"/>
  <c r="Q13" i="5" s="1"/>
  <c r="C13" i="5"/>
  <c r="Q12" i="5"/>
  <c r="P12" i="5"/>
  <c r="C12" i="5"/>
  <c r="P11" i="5"/>
  <c r="Q11" i="5" s="1"/>
  <c r="C11" i="5"/>
  <c r="Q10" i="5"/>
  <c r="P10" i="5"/>
  <c r="C10" i="5"/>
  <c r="P9" i="5"/>
  <c r="Q9" i="5" s="1"/>
  <c r="C9" i="5"/>
  <c r="Q8" i="5"/>
  <c r="P8" i="5"/>
  <c r="C8" i="5"/>
  <c r="P7" i="5"/>
  <c r="Q7" i="5" s="1"/>
  <c r="C7" i="5"/>
  <c r="Q6" i="5"/>
  <c r="P6" i="5"/>
  <c r="C6" i="5"/>
  <c r="P5" i="5"/>
  <c r="Q5" i="5" s="1"/>
  <c r="C5" i="5"/>
  <c r="Q4" i="5"/>
  <c r="P4" i="5"/>
  <c r="C4" i="5"/>
  <c r="O229" i="4" l="1"/>
  <c r="P229" i="4" s="1"/>
  <c r="O228" i="4"/>
  <c r="P228" i="4" s="1"/>
  <c r="O227" i="4"/>
  <c r="P227" i="4" s="1"/>
  <c r="C227" i="4"/>
  <c r="P226" i="4"/>
  <c r="O226" i="4"/>
  <c r="C226" i="4"/>
  <c r="O225" i="4"/>
  <c r="P225" i="4" s="1"/>
  <c r="C225" i="4"/>
  <c r="O224" i="4"/>
  <c r="P224" i="4" s="1"/>
  <c r="C224" i="4"/>
  <c r="O223" i="4"/>
  <c r="P223" i="4" s="1"/>
  <c r="C223" i="4"/>
  <c r="P222" i="4"/>
  <c r="O222" i="4"/>
  <c r="C222" i="4"/>
  <c r="O221" i="4"/>
  <c r="P221" i="4" s="1"/>
  <c r="C221" i="4"/>
  <c r="O220" i="4"/>
  <c r="P220" i="4" s="1"/>
  <c r="C220" i="4"/>
  <c r="O219" i="4"/>
  <c r="P219" i="4" s="1"/>
  <c r="C219" i="4"/>
  <c r="P218" i="4"/>
  <c r="O218" i="4"/>
  <c r="C218" i="4"/>
  <c r="O217" i="4"/>
  <c r="P217" i="4" s="1"/>
  <c r="C217" i="4"/>
  <c r="O216" i="4"/>
  <c r="P216" i="4" s="1"/>
  <c r="C216" i="4"/>
  <c r="O215" i="4"/>
  <c r="P215" i="4" s="1"/>
  <c r="C215" i="4"/>
  <c r="P214" i="4"/>
  <c r="O214" i="4"/>
  <c r="C214" i="4"/>
  <c r="O213" i="4"/>
  <c r="P213" i="4" s="1"/>
  <c r="C213" i="4"/>
  <c r="O212" i="4"/>
  <c r="P212" i="4" s="1"/>
  <c r="C212" i="4"/>
  <c r="P211" i="4"/>
  <c r="O211" i="4"/>
  <c r="C211" i="4"/>
  <c r="P210" i="4"/>
  <c r="O210" i="4"/>
  <c r="C210" i="4"/>
  <c r="O209" i="4"/>
  <c r="P209" i="4" s="1"/>
  <c r="C209" i="4"/>
  <c r="O208" i="4"/>
  <c r="P208" i="4" s="1"/>
  <c r="C208" i="4"/>
  <c r="P207" i="4"/>
  <c r="O207" i="4"/>
  <c r="C207" i="4"/>
  <c r="P206" i="4"/>
  <c r="O206" i="4"/>
  <c r="C206" i="4"/>
  <c r="O205" i="4"/>
  <c r="P205" i="4" s="1"/>
  <c r="C205" i="4"/>
  <c r="O204" i="4"/>
  <c r="P204" i="4" s="1"/>
  <c r="C204" i="4"/>
  <c r="P203" i="4"/>
  <c r="O203" i="4"/>
  <c r="C203" i="4"/>
  <c r="P202" i="4"/>
  <c r="O202" i="4"/>
  <c r="C202" i="4"/>
  <c r="O201" i="4"/>
  <c r="P201" i="4" s="1"/>
  <c r="C201" i="4"/>
  <c r="O200" i="4"/>
  <c r="P200" i="4" s="1"/>
  <c r="C200" i="4"/>
  <c r="P199" i="4"/>
  <c r="O199" i="4"/>
  <c r="C199" i="4"/>
  <c r="P198" i="4"/>
  <c r="O198" i="4"/>
  <c r="C198" i="4"/>
  <c r="O197" i="4"/>
  <c r="P197" i="4" s="1"/>
  <c r="C197" i="4"/>
  <c r="O196" i="4"/>
  <c r="P196" i="4" s="1"/>
  <c r="C196" i="4"/>
  <c r="P195" i="4"/>
  <c r="O195" i="4"/>
  <c r="C195" i="4"/>
  <c r="P194" i="4"/>
  <c r="O194" i="4"/>
  <c r="C194" i="4"/>
  <c r="O193" i="4"/>
  <c r="P193" i="4" s="1"/>
  <c r="C193" i="4"/>
  <c r="O192" i="4"/>
  <c r="P192" i="4" s="1"/>
  <c r="C192" i="4"/>
  <c r="P191" i="4"/>
  <c r="O191" i="4"/>
  <c r="C191" i="4"/>
  <c r="P190" i="4"/>
  <c r="O190" i="4"/>
  <c r="C190" i="4"/>
  <c r="O189" i="4"/>
  <c r="P189" i="4" s="1"/>
  <c r="C189" i="4"/>
  <c r="O188" i="4"/>
  <c r="P188" i="4" s="1"/>
  <c r="C188" i="4"/>
  <c r="P187" i="4"/>
  <c r="O187" i="4"/>
  <c r="C187" i="4"/>
  <c r="P186" i="4"/>
  <c r="O186" i="4"/>
  <c r="C186" i="4"/>
  <c r="O185" i="4"/>
  <c r="P185" i="4" s="1"/>
  <c r="C185" i="4"/>
  <c r="O184" i="4"/>
  <c r="P184" i="4" s="1"/>
  <c r="C184" i="4"/>
  <c r="P183" i="4"/>
  <c r="O183" i="4"/>
  <c r="C183" i="4"/>
  <c r="P182" i="4"/>
  <c r="O182" i="4"/>
  <c r="C182" i="4"/>
  <c r="O181" i="4"/>
  <c r="P181" i="4" s="1"/>
  <c r="C181" i="4"/>
  <c r="O180" i="4"/>
  <c r="P180" i="4" s="1"/>
  <c r="C180" i="4"/>
  <c r="P179" i="4"/>
  <c r="O179" i="4"/>
  <c r="C179" i="4"/>
  <c r="P178" i="4"/>
  <c r="O178" i="4"/>
  <c r="C178" i="4"/>
  <c r="O177" i="4"/>
  <c r="P177" i="4" s="1"/>
  <c r="C177" i="4"/>
  <c r="O176" i="4"/>
  <c r="P176" i="4" s="1"/>
  <c r="C176" i="4"/>
  <c r="P175" i="4"/>
  <c r="O175" i="4"/>
  <c r="C175" i="4"/>
  <c r="P174" i="4"/>
  <c r="O174" i="4"/>
  <c r="C174" i="4"/>
  <c r="O173" i="4"/>
  <c r="P173" i="4" s="1"/>
  <c r="C173" i="4"/>
  <c r="O172" i="4"/>
  <c r="P172" i="4" s="1"/>
  <c r="C172" i="4"/>
  <c r="P171" i="4"/>
  <c r="O171" i="4"/>
  <c r="C171" i="4"/>
  <c r="P170" i="4"/>
  <c r="O170" i="4"/>
  <c r="C170" i="4"/>
  <c r="O169" i="4"/>
  <c r="P169" i="4" s="1"/>
  <c r="C169" i="4"/>
  <c r="O168" i="4"/>
  <c r="P168" i="4" s="1"/>
  <c r="C168" i="4"/>
  <c r="P167" i="4"/>
  <c r="O167" i="4"/>
  <c r="C167" i="4"/>
  <c r="P166" i="4"/>
  <c r="O166" i="4"/>
  <c r="C166" i="4"/>
  <c r="O165" i="4"/>
  <c r="P165" i="4" s="1"/>
  <c r="C165" i="4"/>
  <c r="O164" i="4"/>
  <c r="P164" i="4" s="1"/>
  <c r="C164" i="4"/>
  <c r="P163" i="4"/>
  <c r="O163" i="4"/>
  <c r="C163" i="4"/>
  <c r="P162" i="4"/>
  <c r="O162" i="4"/>
  <c r="C162" i="4"/>
  <c r="O161" i="4"/>
  <c r="P161" i="4" s="1"/>
  <c r="C161" i="4"/>
  <c r="O160" i="4"/>
  <c r="P160" i="4" s="1"/>
  <c r="C160" i="4"/>
  <c r="P159" i="4"/>
  <c r="O159" i="4"/>
  <c r="C159" i="4"/>
  <c r="P158" i="4"/>
  <c r="O158" i="4"/>
  <c r="C158" i="4"/>
  <c r="O157" i="4"/>
  <c r="P157" i="4" s="1"/>
  <c r="C157" i="4"/>
  <c r="O156" i="4"/>
  <c r="P156" i="4" s="1"/>
  <c r="C156" i="4"/>
  <c r="P155" i="4"/>
  <c r="O155" i="4"/>
  <c r="C155" i="4"/>
  <c r="P154" i="4"/>
  <c r="O154" i="4"/>
  <c r="C154" i="4"/>
  <c r="O153" i="4"/>
  <c r="P153" i="4" s="1"/>
  <c r="C153" i="4"/>
  <c r="O152" i="4"/>
  <c r="P152" i="4" s="1"/>
  <c r="C152" i="4"/>
  <c r="P151" i="4"/>
  <c r="O151" i="4"/>
  <c r="C151" i="4"/>
  <c r="P150" i="4"/>
  <c r="O150" i="4"/>
  <c r="C150" i="4"/>
  <c r="O149" i="4"/>
  <c r="P149" i="4" s="1"/>
  <c r="C149" i="4"/>
  <c r="O148" i="4"/>
  <c r="P148" i="4" s="1"/>
  <c r="C148" i="4"/>
  <c r="P147" i="4"/>
  <c r="O147" i="4"/>
  <c r="C147" i="4"/>
  <c r="P146" i="4"/>
  <c r="O146" i="4"/>
  <c r="C146" i="4"/>
  <c r="O145" i="4"/>
  <c r="P145" i="4" s="1"/>
  <c r="C145" i="4"/>
  <c r="O144" i="4"/>
  <c r="P144" i="4" s="1"/>
  <c r="C144" i="4"/>
  <c r="P143" i="4"/>
  <c r="O143" i="4"/>
  <c r="C143" i="4"/>
  <c r="P142" i="4"/>
  <c r="O142" i="4"/>
  <c r="C142" i="4"/>
  <c r="O141" i="4"/>
  <c r="P141" i="4" s="1"/>
  <c r="C141" i="4"/>
  <c r="O140" i="4"/>
  <c r="P140" i="4" s="1"/>
  <c r="C140" i="4"/>
  <c r="P139" i="4"/>
  <c r="O139" i="4"/>
  <c r="C139" i="4"/>
  <c r="P138" i="4"/>
  <c r="O138" i="4"/>
  <c r="C138" i="4"/>
  <c r="O137" i="4"/>
  <c r="P137" i="4" s="1"/>
  <c r="C137" i="4"/>
  <c r="O136" i="4"/>
  <c r="P136" i="4" s="1"/>
  <c r="C136" i="4"/>
  <c r="P135" i="4"/>
  <c r="O135" i="4"/>
  <c r="C135" i="4"/>
  <c r="P134" i="4"/>
  <c r="O134" i="4"/>
  <c r="C134" i="4"/>
  <c r="O133" i="4"/>
  <c r="P133" i="4" s="1"/>
  <c r="C133" i="4"/>
  <c r="O132" i="4"/>
  <c r="P132" i="4" s="1"/>
  <c r="C132" i="4"/>
  <c r="P131" i="4"/>
  <c r="O131" i="4"/>
  <c r="C131" i="4"/>
  <c r="P130" i="4"/>
  <c r="O130" i="4"/>
  <c r="C130" i="4"/>
  <c r="O129" i="4"/>
  <c r="P129" i="4" s="1"/>
  <c r="C129" i="4"/>
  <c r="O128" i="4"/>
  <c r="P128" i="4" s="1"/>
  <c r="C128" i="4"/>
  <c r="P127" i="4"/>
  <c r="O127" i="4"/>
  <c r="C127" i="4"/>
  <c r="P126" i="4"/>
  <c r="O126" i="4"/>
  <c r="C126" i="4"/>
  <c r="O125" i="4"/>
  <c r="P125" i="4" s="1"/>
  <c r="C125" i="4"/>
  <c r="O124" i="4"/>
  <c r="P124" i="4" s="1"/>
  <c r="C124" i="4"/>
  <c r="P123" i="4"/>
  <c r="O123" i="4"/>
  <c r="C123" i="4"/>
  <c r="P122" i="4"/>
  <c r="O122" i="4"/>
  <c r="C122" i="4"/>
  <c r="O121" i="4"/>
  <c r="P121" i="4" s="1"/>
  <c r="C121" i="4"/>
  <c r="O120" i="4"/>
  <c r="P120" i="4" s="1"/>
  <c r="C120" i="4"/>
  <c r="P119" i="4"/>
  <c r="O119" i="4"/>
  <c r="C119" i="4"/>
  <c r="P118" i="4"/>
  <c r="O118" i="4"/>
  <c r="C118" i="4"/>
  <c r="O117" i="4"/>
  <c r="P117" i="4" s="1"/>
  <c r="C117" i="4"/>
  <c r="O116" i="4"/>
  <c r="P116" i="4" s="1"/>
  <c r="C116" i="4"/>
  <c r="P115" i="4"/>
  <c r="O115" i="4"/>
  <c r="C115" i="4"/>
  <c r="P114" i="4"/>
  <c r="O114" i="4"/>
  <c r="C114" i="4"/>
  <c r="O113" i="4"/>
  <c r="P113" i="4" s="1"/>
  <c r="C113" i="4"/>
  <c r="O112" i="4"/>
  <c r="P112" i="4" s="1"/>
  <c r="C112" i="4"/>
  <c r="P111" i="4"/>
  <c r="O111" i="4"/>
  <c r="C111" i="4"/>
  <c r="P110" i="4"/>
  <c r="O110" i="4"/>
  <c r="C110" i="4"/>
  <c r="O109" i="4"/>
  <c r="P109" i="4" s="1"/>
  <c r="C109" i="4"/>
  <c r="O108" i="4"/>
  <c r="P108" i="4" s="1"/>
  <c r="C108" i="4"/>
  <c r="P107" i="4"/>
  <c r="O107" i="4"/>
  <c r="C107" i="4"/>
  <c r="P106" i="4"/>
  <c r="O106" i="4"/>
  <c r="C106" i="4"/>
  <c r="O105" i="4"/>
  <c r="P105" i="4" s="1"/>
  <c r="C105" i="4"/>
  <c r="O104" i="4"/>
  <c r="P104" i="4" s="1"/>
  <c r="C104" i="4"/>
  <c r="P103" i="4"/>
  <c r="O103" i="4"/>
  <c r="C103" i="4"/>
  <c r="P102" i="4"/>
  <c r="O102" i="4"/>
  <c r="C102" i="4"/>
  <c r="O101" i="4"/>
  <c r="P101" i="4" s="1"/>
  <c r="C101" i="4"/>
  <c r="O100" i="4"/>
  <c r="P100" i="4" s="1"/>
  <c r="C100" i="4"/>
  <c r="P99" i="4"/>
  <c r="O99" i="4"/>
  <c r="C99" i="4"/>
  <c r="P98" i="4"/>
  <c r="O98" i="4"/>
  <c r="C98" i="4"/>
  <c r="O97" i="4"/>
  <c r="P97" i="4" s="1"/>
  <c r="C97" i="4"/>
  <c r="O96" i="4"/>
  <c r="P96" i="4" s="1"/>
  <c r="C96" i="4"/>
  <c r="P95" i="4"/>
  <c r="O95" i="4"/>
  <c r="C95" i="4"/>
  <c r="P94" i="4"/>
  <c r="O94" i="4"/>
  <c r="C94" i="4"/>
  <c r="O93" i="4"/>
  <c r="P93" i="4" s="1"/>
  <c r="C93" i="4"/>
  <c r="O92" i="4"/>
  <c r="P92" i="4" s="1"/>
  <c r="C92" i="4"/>
  <c r="P91" i="4"/>
  <c r="O91" i="4"/>
  <c r="C91" i="4"/>
  <c r="P90" i="4"/>
  <c r="O90" i="4"/>
  <c r="C90" i="4"/>
  <c r="O89" i="4"/>
  <c r="P89" i="4" s="1"/>
  <c r="C89" i="4"/>
  <c r="O88" i="4"/>
  <c r="P88" i="4" s="1"/>
  <c r="C88" i="4"/>
  <c r="P87" i="4"/>
  <c r="O87" i="4"/>
  <c r="C87" i="4"/>
  <c r="P86" i="4"/>
  <c r="O86" i="4"/>
  <c r="C86" i="4"/>
  <c r="O85" i="4"/>
  <c r="P85" i="4" s="1"/>
  <c r="C85" i="4"/>
  <c r="O84" i="4"/>
  <c r="P84" i="4" s="1"/>
  <c r="C84" i="4"/>
  <c r="P83" i="4"/>
  <c r="O83" i="4"/>
  <c r="C83" i="4"/>
  <c r="P82" i="4"/>
  <c r="O82" i="4"/>
  <c r="C82" i="4"/>
  <c r="O81" i="4"/>
  <c r="P81" i="4" s="1"/>
  <c r="C81" i="4"/>
  <c r="O80" i="4"/>
  <c r="P80" i="4" s="1"/>
  <c r="C80" i="4"/>
  <c r="P79" i="4"/>
  <c r="O79" i="4"/>
  <c r="C79" i="4"/>
  <c r="P78" i="4"/>
  <c r="O78" i="4"/>
  <c r="C78" i="4"/>
  <c r="O77" i="4"/>
  <c r="P77" i="4" s="1"/>
  <c r="C77" i="4"/>
  <c r="O76" i="4"/>
  <c r="P76" i="4" s="1"/>
  <c r="C76" i="4"/>
  <c r="P75" i="4"/>
  <c r="O75" i="4"/>
  <c r="C75" i="4"/>
  <c r="P74" i="4"/>
  <c r="O74" i="4"/>
  <c r="C74" i="4"/>
  <c r="O73" i="4"/>
  <c r="P73" i="4" s="1"/>
  <c r="C73" i="4"/>
  <c r="O72" i="4"/>
  <c r="P72" i="4" s="1"/>
  <c r="C72" i="4"/>
  <c r="P71" i="4"/>
  <c r="O71" i="4"/>
  <c r="C71" i="4"/>
  <c r="P70" i="4"/>
  <c r="O70" i="4"/>
  <c r="C70" i="4"/>
  <c r="O69" i="4"/>
  <c r="P69" i="4" s="1"/>
  <c r="C69" i="4"/>
  <c r="O68" i="4"/>
  <c r="P68" i="4" s="1"/>
  <c r="C68" i="4"/>
  <c r="P67" i="4"/>
  <c r="O67" i="4"/>
  <c r="C67" i="4"/>
  <c r="P66" i="4"/>
  <c r="O66" i="4"/>
  <c r="C66" i="4"/>
  <c r="O65" i="4"/>
  <c r="P65" i="4" s="1"/>
  <c r="C65" i="4"/>
  <c r="O64" i="4"/>
  <c r="P64" i="4" s="1"/>
  <c r="C64" i="4"/>
  <c r="P63" i="4"/>
  <c r="O63" i="4"/>
  <c r="C63" i="4"/>
  <c r="P62" i="4"/>
  <c r="O62" i="4"/>
  <c r="C62" i="4"/>
  <c r="O61" i="4"/>
  <c r="P61" i="4" s="1"/>
  <c r="C61" i="4"/>
  <c r="O60" i="4"/>
  <c r="P60" i="4" s="1"/>
  <c r="C60" i="4"/>
  <c r="P59" i="4"/>
  <c r="O59" i="4"/>
  <c r="C59" i="4"/>
  <c r="P58" i="4"/>
  <c r="O58" i="4"/>
  <c r="C58" i="4"/>
  <c r="O57" i="4"/>
  <c r="P57" i="4" s="1"/>
  <c r="C57" i="4"/>
  <c r="O56" i="4"/>
  <c r="P56" i="4" s="1"/>
  <c r="C56" i="4"/>
  <c r="P55" i="4"/>
  <c r="O55" i="4"/>
  <c r="C55" i="4"/>
  <c r="P54" i="4"/>
  <c r="O54" i="4"/>
  <c r="C54" i="4"/>
  <c r="O53" i="4"/>
  <c r="P53" i="4" s="1"/>
  <c r="C53" i="4"/>
  <c r="O52" i="4"/>
  <c r="P52" i="4" s="1"/>
  <c r="C52" i="4"/>
  <c r="P51" i="4"/>
  <c r="O51" i="4"/>
  <c r="C51" i="4"/>
  <c r="P50" i="4"/>
  <c r="O50" i="4"/>
  <c r="C50" i="4"/>
  <c r="O49" i="4"/>
  <c r="P49" i="4" s="1"/>
  <c r="C49" i="4"/>
  <c r="O48" i="4"/>
  <c r="P48" i="4" s="1"/>
  <c r="C48" i="4"/>
  <c r="P47" i="4"/>
  <c r="O47" i="4"/>
  <c r="C47" i="4"/>
  <c r="P46" i="4"/>
  <c r="O46" i="4"/>
  <c r="C46" i="4"/>
  <c r="O45" i="4"/>
  <c r="P45" i="4" s="1"/>
  <c r="C45" i="4"/>
  <c r="O44" i="4"/>
  <c r="P44" i="4" s="1"/>
  <c r="C44" i="4"/>
  <c r="P43" i="4"/>
  <c r="O43" i="4"/>
  <c r="C43" i="4"/>
  <c r="P42" i="4"/>
  <c r="O42" i="4"/>
  <c r="C42" i="4"/>
  <c r="O41" i="4"/>
  <c r="P41" i="4" s="1"/>
  <c r="C41" i="4"/>
  <c r="O40" i="4"/>
  <c r="P40" i="4" s="1"/>
  <c r="C40" i="4"/>
  <c r="P39" i="4"/>
  <c r="O39" i="4"/>
  <c r="C39" i="4"/>
  <c r="P38" i="4"/>
  <c r="O38" i="4"/>
  <c r="C38" i="4"/>
  <c r="O37" i="4"/>
  <c r="P37" i="4" s="1"/>
  <c r="C37" i="4"/>
  <c r="O36" i="4"/>
  <c r="P36" i="4" s="1"/>
  <c r="C36" i="4"/>
  <c r="P35" i="4"/>
  <c r="O35" i="4"/>
  <c r="C35" i="4"/>
  <c r="P34" i="4"/>
  <c r="O34" i="4"/>
  <c r="C34" i="4"/>
  <c r="O33" i="4"/>
  <c r="P33" i="4" s="1"/>
  <c r="C33" i="4"/>
  <c r="O32" i="4"/>
  <c r="P32" i="4" s="1"/>
  <c r="C32" i="4"/>
  <c r="P31" i="4"/>
  <c r="O31" i="4"/>
  <c r="C31" i="4"/>
  <c r="P30" i="4"/>
  <c r="O30" i="4"/>
  <c r="C30" i="4"/>
  <c r="O29" i="4"/>
  <c r="P29" i="4" s="1"/>
  <c r="C29" i="4"/>
  <c r="O28" i="4"/>
  <c r="P28" i="4" s="1"/>
  <c r="C28" i="4"/>
  <c r="P27" i="4"/>
  <c r="O27" i="4"/>
  <c r="C27" i="4"/>
  <c r="P26" i="4"/>
  <c r="O26" i="4"/>
  <c r="C26" i="4"/>
  <c r="O25" i="4"/>
  <c r="P25" i="4" s="1"/>
  <c r="C25" i="4"/>
  <c r="O24" i="4"/>
  <c r="P24" i="4" s="1"/>
  <c r="C24" i="4"/>
  <c r="P23" i="4"/>
  <c r="O23" i="4"/>
  <c r="C23" i="4"/>
  <c r="P22" i="4"/>
  <c r="O22" i="4"/>
  <c r="C22" i="4"/>
  <c r="O21" i="4"/>
  <c r="P21" i="4" s="1"/>
  <c r="C21" i="4"/>
  <c r="O20" i="4"/>
  <c r="P20" i="4" s="1"/>
  <c r="C20" i="4"/>
  <c r="P19" i="4"/>
  <c r="O19" i="4"/>
  <c r="C19" i="4"/>
  <c r="P18" i="4"/>
  <c r="O18" i="4"/>
  <c r="C18" i="4"/>
  <c r="O17" i="4"/>
  <c r="P17" i="4" s="1"/>
  <c r="C17" i="4"/>
  <c r="O16" i="4"/>
  <c r="P16" i="4" s="1"/>
  <c r="C16" i="4"/>
  <c r="P15" i="4"/>
  <c r="O15" i="4"/>
  <c r="C15" i="4"/>
  <c r="P14" i="4"/>
  <c r="O14" i="4"/>
  <c r="C14" i="4"/>
  <c r="O13" i="4"/>
  <c r="P13" i="4" s="1"/>
  <c r="C13" i="4"/>
  <c r="O12" i="4"/>
  <c r="P12" i="4" s="1"/>
  <c r="C12" i="4"/>
  <c r="P11" i="4"/>
  <c r="O11" i="4"/>
  <c r="C11" i="4"/>
  <c r="P10" i="4"/>
  <c r="O10" i="4"/>
  <c r="C10" i="4"/>
  <c r="O9" i="4"/>
  <c r="P9" i="4" s="1"/>
  <c r="C9" i="4"/>
  <c r="O8" i="4"/>
  <c r="P8" i="4" s="1"/>
  <c r="C8" i="4"/>
  <c r="P7" i="4"/>
  <c r="O7" i="4"/>
  <c r="C7" i="4"/>
  <c r="P6" i="4"/>
  <c r="O6" i="4"/>
  <c r="C6" i="4"/>
  <c r="O5" i="4"/>
  <c r="P5" i="4" s="1"/>
  <c r="C5" i="4"/>
  <c r="O4" i="4"/>
  <c r="P4" i="4" s="1"/>
  <c r="C4" i="4"/>
  <c r="Q229" i="3" l="1"/>
  <c r="R229" i="3" s="1"/>
  <c r="Q228" i="3"/>
  <c r="R228" i="3" s="1"/>
  <c r="Q227" i="3"/>
  <c r="R227" i="3" s="1"/>
  <c r="C227" i="3"/>
  <c r="R226" i="3"/>
  <c r="Q226" i="3"/>
  <c r="C226" i="3"/>
  <c r="Q225" i="3"/>
  <c r="R225" i="3" s="1"/>
  <c r="C225" i="3"/>
  <c r="Q224" i="3"/>
  <c r="R224" i="3" s="1"/>
  <c r="C224" i="3"/>
  <c r="Q223" i="3"/>
  <c r="R223" i="3" s="1"/>
  <c r="C223" i="3"/>
  <c r="R222" i="3"/>
  <c r="Q222" i="3"/>
  <c r="C222" i="3"/>
  <c r="Q221" i="3"/>
  <c r="R221" i="3" s="1"/>
  <c r="C221" i="3"/>
  <c r="R220" i="3"/>
  <c r="Q220" i="3"/>
  <c r="C220" i="3"/>
  <c r="Q219" i="3"/>
  <c r="R219" i="3" s="1"/>
  <c r="C219" i="3"/>
  <c r="R218" i="3"/>
  <c r="Q218" i="3"/>
  <c r="C218" i="3"/>
  <c r="Q217" i="3"/>
  <c r="R217" i="3" s="1"/>
  <c r="C217" i="3"/>
  <c r="R216" i="3"/>
  <c r="Q216" i="3"/>
  <c r="C216" i="3"/>
  <c r="Q215" i="3"/>
  <c r="R215" i="3" s="1"/>
  <c r="C215" i="3"/>
  <c r="R214" i="3"/>
  <c r="Q214" i="3"/>
  <c r="C214" i="3"/>
  <c r="Q213" i="3"/>
  <c r="R213" i="3" s="1"/>
  <c r="C213" i="3"/>
  <c r="R212" i="3"/>
  <c r="Q212" i="3"/>
  <c r="C212" i="3"/>
  <c r="Q211" i="3"/>
  <c r="R211" i="3" s="1"/>
  <c r="C211" i="3"/>
  <c r="R210" i="3"/>
  <c r="Q210" i="3"/>
  <c r="C210" i="3"/>
  <c r="Q209" i="3"/>
  <c r="R209" i="3" s="1"/>
  <c r="C209" i="3"/>
  <c r="R208" i="3"/>
  <c r="Q208" i="3"/>
  <c r="C208" i="3"/>
  <c r="Q207" i="3"/>
  <c r="R207" i="3" s="1"/>
  <c r="C207" i="3"/>
  <c r="R206" i="3"/>
  <c r="Q206" i="3"/>
  <c r="C206" i="3"/>
  <c r="Q205" i="3"/>
  <c r="R205" i="3" s="1"/>
  <c r="C205" i="3"/>
  <c r="R204" i="3"/>
  <c r="Q204" i="3"/>
  <c r="C204" i="3"/>
  <c r="Q203" i="3"/>
  <c r="R203" i="3" s="1"/>
  <c r="C203" i="3"/>
  <c r="R202" i="3"/>
  <c r="Q202" i="3"/>
  <c r="C202" i="3"/>
  <c r="Q201" i="3"/>
  <c r="R201" i="3" s="1"/>
  <c r="C201" i="3"/>
  <c r="R200" i="3"/>
  <c r="Q200" i="3"/>
  <c r="C200" i="3"/>
  <c r="Q199" i="3"/>
  <c r="R199" i="3" s="1"/>
  <c r="C199" i="3"/>
  <c r="R198" i="3"/>
  <c r="Q198" i="3"/>
  <c r="C198" i="3"/>
  <c r="Q197" i="3"/>
  <c r="R197" i="3" s="1"/>
  <c r="C197" i="3"/>
  <c r="R196" i="3"/>
  <c r="Q196" i="3"/>
  <c r="C196" i="3"/>
  <c r="Q195" i="3"/>
  <c r="R195" i="3" s="1"/>
  <c r="C195" i="3"/>
  <c r="R194" i="3"/>
  <c r="Q194" i="3"/>
  <c r="C194" i="3"/>
  <c r="Q193" i="3"/>
  <c r="R193" i="3" s="1"/>
  <c r="C193" i="3"/>
  <c r="R192" i="3"/>
  <c r="Q192" i="3"/>
  <c r="C192" i="3"/>
  <c r="Q191" i="3"/>
  <c r="R191" i="3" s="1"/>
  <c r="C191" i="3"/>
  <c r="R190" i="3"/>
  <c r="Q190" i="3"/>
  <c r="C190" i="3"/>
  <c r="Q189" i="3"/>
  <c r="R189" i="3" s="1"/>
  <c r="C189" i="3"/>
  <c r="R188" i="3"/>
  <c r="Q188" i="3"/>
  <c r="C188" i="3"/>
  <c r="Q187" i="3"/>
  <c r="R187" i="3" s="1"/>
  <c r="C187" i="3"/>
  <c r="R186" i="3"/>
  <c r="Q186" i="3"/>
  <c r="C186" i="3"/>
  <c r="Q185" i="3"/>
  <c r="R185" i="3" s="1"/>
  <c r="C185" i="3"/>
  <c r="R184" i="3"/>
  <c r="Q184" i="3"/>
  <c r="C184" i="3"/>
  <c r="Q183" i="3"/>
  <c r="R183" i="3" s="1"/>
  <c r="C183" i="3"/>
  <c r="R182" i="3"/>
  <c r="Q182" i="3"/>
  <c r="C182" i="3"/>
  <c r="Q181" i="3"/>
  <c r="R181" i="3" s="1"/>
  <c r="C181" i="3"/>
  <c r="R180" i="3"/>
  <c r="Q180" i="3"/>
  <c r="C180" i="3"/>
  <c r="Q179" i="3"/>
  <c r="R179" i="3" s="1"/>
  <c r="C179" i="3"/>
  <c r="R178" i="3"/>
  <c r="Q178" i="3"/>
  <c r="C178" i="3"/>
  <c r="Q177" i="3"/>
  <c r="R177" i="3" s="1"/>
  <c r="C177" i="3"/>
  <c r="R176" i="3"/>
  <c r="Q176" i="3"/>
  <c r="C176" i="3"/>
  <c r="Q175" i="3"/>
  <c r="R175" i="3" s="1"/>
  <c r="C175" i="3"/>
  <c r="R174" i="3"/>
  <c r="Q174" i="3"/>
  <c r="C174" i="3"/>
  <c r="Q173" i="3"/>
  <c r="R173" i="3" s="1"/>
  <c r="C173" i="3"/>
  <c r="R172" i="3"/>
  <c r="Q172" i="3"/>
  <c r="C172" i="3"/>
  <c r="Q171" i="3"/>
  <c r="R171" i="3" s="1"/>
  <c r="C171" i="3"/>
  <c r="R170" i="3"/>
  <c r="Q170" i="3"/>
  <c r="C170" i="3"/>
  <c r="Q169" i="3"/>
  <c r="R169" i="3" s="1"/>
  <c r="C169" i="3"/>
  <c r="R168" i="3"/>
  <c r="Q168" i="3"/>
  <c r="C168" i="3"/>
  <c r="Q167" i="3"/>
  <c r="R167" i="3" s="1"/>
  <c r="C167" i="3"/>
  <c r="R166" i="3"/>
  <c r="Q166" i="3"/>
  <c r="C166" i="3"/>
  <c r="Q165" i="3"/>
  <c r="R165" i="3" s="1"/>
  <c r="C165" i="3"/>
  <c r="R164" i="3"/>
  <c r="Q164" i="3"/>
  <c r="C164" i="3"/>
  <c r="Q163" i="3"/>
  <c r="R163" i="3" s="1"/>
  <c r="C163" i="3"/>
  <c r="R162" i="3"/>
  <c r="Q162" i="3"/>
  <c r="C162" i="3"/>
  <c r="Q161" i="3"/>
  <c r="R161" i="3" s="1"/>
  <c r="C161" i="3"/>
  <c r="R160" i="3"/>
  <c r="Q160" i="3"/>
  <c r="C160" i="3"/>
  <c r="Q159" i="3"/>
  <c r="R159" i="3" s="1"/>
  <c r="C159" i="3"/>
  <c r="R158" i="3"/>
  <c r="Q158" i="3"/>
  <c r="C158" i="3"/>
  <c r="Q157" i="3"/>
  <c r="R157" i="3" s="1"/>
  <c r="C157" i="3"/>
  <c r="R156" i="3"/>
  <c r="Q156" i="3"/>
  <c r="C156" i="3"/>
  <c r="Q155" i="3"/>
  <c r="R155" i="3" s="1"/>
  <c r="C155" i="3"/>
  <c r="R154" i="3"/>
  <c r="Q154" i="3"/>
  <c r="C154" i="3"/>
  <c r="Q153" i="3"/>
  <c r="R153" i="3" s="1"/>
  <c r="C153" i="3"/>
  <c r="R152" i="3"/>
  <c r="Q152" i="3"/>
  <c r="C152" i="3"/>
  <c r="Q151" i="3"/>
  <c r="R151" i="3" s="1"/>
  <c r="C151" i="3"/>
  <c r="R150" i="3"/>
  <c r="Q150" i="3"/>
  <c r="C150" i="3"/>
  <c r="Q149" i="3"/>
  <c r="R149" i="3" s="1"/>
  <c r="C149" i="3"/>
  <c r="R148" i="3"/>
  <c r="Q148" i="3"/>
  <c r="C148" i="3"/>
  <c r="Q147" i="3"/>
  <c r="R147" i="3" s="1"/>
  <c r="C147" i="3"/>
  <c r="R146" i="3"/>
  <c r="Q146" i="3"/>
  <c r="C146" i="3"/>
  <c r="Q145" i="3"/>
  <c r="R145" i="3" s="1"/>
  <c r="C145" i="3"/>
  <c r="R144" i="3"/>
  <c r="Q144" i="3"/>
  <c r="C144" i="3"/>
  <c r="Q143" i="3"/>
  <c r="R143" i="3" s="1"/>
  <c r="C143" i="3"/>
  <c r="R142" i="3"/>
  <c r="Q142" i="3"/>
  <c r="C142" i="3"/>
  <c r="Q141" i="3"/>
  <c r="R141" i="3" s="1"/>
  <c r="C141" i="3"/>
  <c r="R140" i="3"/>
  <c r="Q140" i="3"/>
  <c r="C140" i="3"/>
  <c r="Q139" i="3"/>
  <c r="R139" i="3" s="1"/>
  <c r="C139" i="3"/>
  <c r="R138" i="3"/>
  <c r="Q138" i="3"/>
  <c r="C138" i="3"/>
  <c r="Q137" i="3"/>
  <c r="R137" i="3" s="1"/>
  <c r="C137" i="3"/>
  <c r="R136" i="3"/>
  <c r="Q136" i="3"/>
  <c r="C136" i="3"/>
  <c r="Q135" i="3"/>
  <c r="R135" i="3" s="1"/>
  <c r="C135" i="3"/>
  <c r="R134" i="3"/>
  <c r="Q134" i="3"/>
  <c r="C134" i="3"/>
  <c r="Q133" i="3"/>
  <c r="R133" i="3" s="1"/>
  <c r="C133" i="3"/>
  <c r="R132" i="3"/>
  <c r="Q132" i="3"/>
  <c r="C132" i="3"/>
  <c r="Q131" i="3"/>
  <c r="R131" i="3" s="1"/>
  <c r="C131" i="3"/>
  <c r="R130" i="3"/>
  <c r="Q130" i="3"/>
  <c r="C130" i="3"/>
  <c r="Q129" i="3"/>
  <c r="R129" i="3" s="1"/>
  <c r="C129" i="3"/>
  <c r="R128" i="3"/>
  <c r="Q128" i="3"/>
  <c r="C128" i="3"/>
  <c r="Q127" i="3"/>
  <c r="R127" i="3" s="1"/>
  <c r="C127" i="3"/>
  <c r="R126" i="3"/>
  <c r="Q126" i="3"/>
  <c r="C126" i="3"/>
  <c r="Q125" i="3"/>
  <c r="R125" i="3" s="1"/>
  <c r="C125" i="3"/>
  <c r="R124" i="3"/>
  <c r="Q124" i="3"/>
  <c r="C124" i="3"/>
  <c r="Q123" i="3"/>
  <c r="R123" i="3" s="1"/>
  <c r="C123" i="3"/>
  <c r="R122" i="3"/>
  <c r="Q122" i="3"/>
  <c r="C122" i="3"/>
  <c r="Q121" i="3"/>
  <c r="R121" i="3" s="1"/>
  <c r="C121" i="3"/>
  <c r="R120" i="3"/>
  <c r="Q120" i="3"/>
  <c r="C120" i="3"/>
  <c r="Q119" i="3"/>
  <c r="R119" i="3" s="1"/>
  <c r="C119" i="3"/>
  <c r="R118" i="3"/>
  <c r="Q118" i="3"/>
  <c r="C118" i="3"/>
  <c r="Q117" i="3"/>
  <c r="R117" i="3" s="1"/>
  <c r="C117" i="3"/>
  <c r="R116" i="3"/>
  <c r="Q116" i="3"/>
  <c r="C116" i="3"/>
  <c r="Q115" i="3"/>
  <c r="R115" i="3" s="1"/>
  <c r="C115" i="3"/>
  <c r="R114" i="3"/>
  <c r="Q114" i="3"/>
  <c r="C114" i="3"/>
  <c r="Q113" i="3"/>
  <c r="R113" i="3" s="1"/>
  <c r="C113" i="3"/>
  <c r="R112" i="3"/>
  <c r="Q112" i="3"/>
  <c r="C112" i="3"/>
  <c r="Q111" i="3"/>
  <c r="R111" i="3" s="1"/>
  <c r="C111" i="3"/>
  <c r="R110" i="3"/>
  <c r="Q110" i="3"/>
  <c r="C110" i="3"/>
  <c r="Q109" i="3"/>
  <c r="R109" i="3" s="1"/>
  <c r="C109" i="3"/>
  <c r="R108" i="3"/>
  <c r="Q108" i="3"/>
  <c r="C108" i="3"/>
  <c r="Q107" i="3"/>
  <c r="R107" i="3" s="1"/>
  <c r="C107" i="3"/>
  <c r="R106" i="3"/>
  <c r="Q106" i="3"/>
  <c r="C106" i="3"/>
  <c r="Q105" i="3"/>
  <c r="R105" i="3" s="1"/>
  <c r="C105" i="3"/>
  <c r="R104" i="3"/>
  <c r="Q104" i="3"/>
  <c r="C104" i="3"/>
  <c r="Q103" i="3"/>
  <c r="R103" i="3" s="1"/>
  <c r="C103" i="3"/>
  <c r="R102" i="3"/>
  <c r="Q102" i="3"/>
  <c r="C102" i="3"/>
  <c r="Q101" i="3"/>
  <c r="R101" i="3" s="1"/>
  <c r="C101" i="3"/>
  <c r="R100" i="3"/>
  <c r="Q100" i="3"/>
  <c r="C100" i="3"/>
  <c r="Q99" i="3"/>
  <c r="R99" i="3" s="1"/>
  <c r="C99" i="3"/>
  <c r="R98" i="3"/>
  <c r="Q98" i="3"/>
  <c r="C98" i="3"/>
  <c r="Q97" i="3"/>
  <c r="R97" i="3" s="1"/>
  <c r="C97" i="3"/>
  <c r="R96" i="3"/>
  <c r="Q96" i="3"/>
  <c r="C96" i="3"/>
  <c r="Q95" i="3"/>
  <c r="R95" i="3" s="1"/>
  <c r="C95" i="3"/>
  <c r="R94" i="3"/>
  <c r="Q94" i="3"/>
  <c r="C94" i="3"/>
  <c r="Q93" i="3"/>
  <c r="R93" i="3" s="1"/>
  <c r="C93" i="3"/>
  <c r="R92" i="3"/>
  <c r="Q92" i="3"/>
  <c r="C92" i="3"/>
  <c r="Q91" i="3"/>
  <c r="R91" i="3" s="1"/>
  <c r="C91" i="3"/>
  <c r="R90" i="3"/>
  <c r="Q90" i="3"/>
  <c r="C90" i="3"/>
  <c r="Q89" i="3"/>
  <c r="R89" i="3" s="1"/>
  <c r="C89" i="3"/>
  <c r="R88" i="3"/>
  <c r="Q88" i="3"/>
  <c r="C88" i="3"/>
  <c r="Q87" i="3"/>
  <c r="R87" i="3" s="1"/>
  <c r="C87" i="3"/>
  <c r="R86" i="3"/>
  <c r="Q86" i="3"/>
  <c r="C86" i="3"/>
  <c r="Q85" i="3"/>
  <c r="R85" i="3" s="1"/>
  <c r="C85" i="3"/>
  <c r="R84" i="3"/>
  <c r="Q84" i="3"/>
  <c r="C84" i="3"/>
  <c r="Q83" i="3"/>
  <c r="R83" i="3" s="1"/>
  <c r="C83" i="3"/>
  <c r="R82" i="3"/>
  <c r="Q82" i="3"/>
  <c r="C82" i="3"/>
  <c r="Q81" i="3"/>
  <c r="R81" i="3" s="1"/>
  <c r="C81" i="3"/>
  <c r="R80" i="3"/>
  <c r="Q80" i="3"/>
  <c r="C80" i="3"/>
  <c r="Q79" i="3"/>
  <c r="R79" i="3" s="1"/>
  <c r="C79" i="3"/>
  <c r="R78" i="3"/>
  <c r="Q78" i="3"/>
  <c r="C78" i="3"/>
  <c r="Q77" i="3"/>
  <c r="R77" i="3" s="1"/>
  <c r="C77" i="3"/>
  <c r="R76" i="3"/>
  <c r="Q76" i="3"/>
  <c r="C76" i="3"/>
  <c r="Q75" i="3"/>
  <c r="R75" i="3" s="1"/>
  <c r="C75" i="3"/>
  <c r="R74" i="3"/>
  <c r="Q74" i="3"/>
  <c r="C74" i="3"/>
  <c r="Q73" i="3"/>
  <c r="R73" i="3" s="1"/>
  <c r="C73" i="3"/>
  <c r="R72" i="3"/>
  <c r="Q72" i="3"/>
  <c r="C72" i="3"/>
  <c r="Q71" i="3"/>
  <c r="R71" i="3" s="1"/>
  <c r="C71" i="3"/>
  <c r="R70" i="3"/>
  <c r="Q70" i="3"/>
  <c r="C70" i="3"/>
  <c r="Q69" i="3"/>
  <c r="R69" i="3" s="1"/>
  <c r="C69" i="3"/>
  <c r="R68" i="3"/>
  <c r="Q68" i="3"/>
  <c r="C68" i="3"/>
  <c r="Q67" i="3"/>
  <c r="R67" i="3" s="1"/>
  <c r="C67" i="3"/>
  <c r="R66" i="3"/>
  <c r="Q66" i="3"/>
  <c r="C66" i="3"/>
  <c r="Q65" i="3"/>
  <c r="R65" i="3" s="1"/>
  <c r="C65" i="3"/>
  <c r="R64" i="3"/>
  <c r="Q64" i="3"/>
  <c r="C64" i="3"/>
  <c r="Q63" i="3"/>
  <c r="R63" i="3" s="1"/>
  <c r="C63" i="3"/>
  <c r="R62" i="3"/>
  <c r="Q62" i="3"/>
  <c r="C62" i="3"/>
  <c r="Q61" i="3"/>
  <c r="R61" i="3" s="1"/>
  <c r="C61" i="3"/>
  <c r="R60" i="3"/>
  <c r="Q60" i="3"/>
  <c r="C60" i="3"/>
  <c r="Q59" i="3"/>
  <c r="R59" i="3" s="1"/>
  <c r="C59" i="3"/>
  <c r="R58" i="3"/>
  <c r="Q58" i="3"/>
  <c r="C58" i="3"/>
  <c r="Q57" i="3"/>
  <c r="R57" i="3" s="1"/>
  <c r="C57" i="3"/>
  <c r="R56" i="3"/>
  <c r="Q56" i="3"/>
  <c r="C56" i="3"/>
  <c r="Q55" i="3"/>
  <c r="R55" i="3" s="1"/>
  <c r="C55" i="3"/>
  <c r="R54" i="3"/>
  <c r="Q54" i="3"/>
  <c r="C54" i="3"/>
  <c r="Q53" i="3"/>
  <c r="R53" i="3" s="1"/>
  <c r="C53" i="3"/>
  <c r="R52" i="3"/>
  <c r="Q52" i="3"/>
  <c r="C52" i="3"/>
  <c r="Q51" i="3"/>
  <c r="R51" i="3" s="1"/>
  <c r="C51" i="3"/>
  <c r="R50" i="3"/>
  <c r="Q50" i="3"/>
  <c r="C50" i="3"/>
  <c r="Q49" i="3"/>
  <c r="R49" i="3" s="1"/>
  <c r="C49" i="3"/>
  <c r="R48" i="3"/>
  <c r="Q48" i="3"/>
  <c r="C48" i="3"/>
  <c r="Q47" i="3"/>
  <c r="R47" i="3" s="1"/>
  <c r="C47" i="3"/>
  <c r="R46" i="3"/>
  <c r="Q46" i="3"/>
  <c r="C46" i="3"/>
  <c r="Q45" i="3"/>
  <c r="R45" i="3" s="1"/>
  <c r="C45" i="3"/>
  <c r="R44" i="3"/>
  <c r="Q44" i="3"/>
  <c r="C44" i="3"/>
  <c r="Q43" i="3"/>
  <c r="R43" i="3" s="1"/>
  <c r="C43" i="3"/>
  <c r="R42" i="3"/>
  <c r="Q42" i="3"/>
  <c r="C42" i="3"/>
  <c r="Q41" i="3"/>
  <c r="R41" i="3" s="1"/>
  <c r="C41" i="3"/>
  <c r="R40" i="3"/>
  <c r="Q40" i="3"/>
  <c r="C40" i="3"/>
  <c r="Q39" i="3"/>
  <c r="R39" i="3" s="1"/>
  <c r="C39" i="3"/>
  <c r="R38" i="3"/>
  <c r="Q38" i="3"/>
  <c r="C38" i="3"/>
  <c r="Q37" i="3"/>
  <c r="R37" i="3" s="1"/>
  <c r="C37" i="3"/>
  <c r="R36" i="3"/>
  <c r="Q36" i="3"/>
  <c r="C36" i="3"/>
  <c r="Q35" i="3"/>
  <c r="R35" i="3" s="1"/>
  <c r="C35" i="3"/>
  <c r="R34" i="3"/>
  <c r="Q34" i="3"/>
  <c r="C34" i="3"/>
  <c r="Q33" i="3"/>
  <c r="R33" i="3" s="1"/>
  <c r="C33" i="3"/>
  <c r="R32" i="3"/>
  <c r="Q32" i="3"/>
  <c r="C32" i="3"/>
  <c r="Q31" i="3"/>
  <c r="R31" i="3" s="1"/>
  <c r="C31" i="3"/>
  <c r="R30" i="3"/>
  <c r="Q30" i="3"/>
  <c r="C30" i="3"/>
  <c r="Q29" i="3"/>
  <c r="R29" i="3" s="1"/>
  <c r="C29" i="3"/>
  <c r="R28" i="3"/>
  <c r="Q28" i="3"/>
  <c r="C28" i="3"/>
  <c r="Q27" i="3"/>
  <c r="R27" i="3" s="1"/>
  <c r="C27" i="3"/>
  <c r="R26" i="3"/>
  <c r="Q26" i="3"/>
  <c r="C26" i="3"/>
  <c r="Q25" i="3"/>
  <c r="R25" i="3" s="1"/>
  <c r="C25" i="3"/>
  <c r="R24" i="3"/>
  <c r="Q24" i="3"/>
  <c r="C24" i="3"/>
  <c r="Q23" i="3"/>
  <c r="R23" i="3" s="1"/>
  <c r="C23" i="3"/>
  <c r="R22" i="3"/>
  <c r="Q22" i="3"/>
  <c r="C22" i="3"/>
  <c r="Q21" i="3"/>
  <c r="R21" i="3" s="1"/>
  <c r="C21" i="3"/>
  <c r="R20" i="3"/>
  <c r="Q20" i="3"/>
  <c r="C20" i="3"/>
  <c r="Q19" i="3"/>
  <c r="R19" i="3" s="1"/>
  <c r="C19" i="3"/>
  <c r="R18" i="3"/>
  <c r="Q18" i="3"/>
  <c r="C18" i="3"/>
  <c r="Q17" i="3"/>
  <c r="R17" i="3" s="1"/>
  <c r="C17" i="3"/>
  <c r="R16" i="3"/>
  <c r="Q16" i="3"/>
  <c r="C16" i="3"/>
  <c r="Q15" i="3"/>
  <c r="R15" i="3" s="1"/>
  <c r="C15" i="3"/>
  <c r="R14" i="3"/>
  <c r="Q14" i="3"/>
  <c r="C14" i="3"/>
  <c r="Q13" i="3"/>
  <c r="R13" i="3" s="1"/>
  <c r="C13" i="3"/>
  <c r="R12" i="3"/>
  <c r="Q12" i="3"/>
  <c r="C12" i="3"/>
  <c r="Q11" i="3"/>
  <c r="R11" i="3" s="1"/>
  <c r="C11" i="3"/>
  <c r="R10" i="3"/>
  <c r="Q10" i="3"/>
  <c r="C10" i="3"/>
  <c r="Q9" i="3"/>
  <c r="R9" i="3" s="1"/>
  <c r="C9" i="3"/>
  <c r="R8" i="3"/>
  <c r="Q8" i="3"/>
  <c r="C8" i="3"/>
  <c r="Q7" i="3"/>
  <c r="R7" i="3" s="1"/>
  <c r="C7" i="3"/>
  <c r="R6" i="3"/>
  <c r="Q6" i="3"/>
  <c r="C6" i="3"/>
  <c r="Q5" i="3"/>
  <c r="R5" i="3" s="1"/>
  <c r="C5" i="3"/>
  <c r="R4" i="3"/>
  <c r="Q4" i="3"/>
  <c r="C4" i="3"/>
  <c r="Q229" i="2" l="1"/>
  <c r="R229" i="2" s="1"/>
  <c r="C229" i="2"/>
  <c r="R228" i="2"/>
  <c r="Q228" i="2"/>
  <c r="C228" i="2"/>
  <c r="Q227" i="2"/>
  <c r="R227" i="2" s="1"/>
  <c r="C227" i="2"/>
  <c r="Q226" i="2"/>
  <c r="R226" i="2" s="1"/>
  <c r="C226" i="2"/>
  <c r="Q225" i="2"/>
  <c r="R225" i="2" s="1"/>
  <c r="C225" i="2"/>
  <c r="R224" i="2"/>
  <c r="Q224" i="2"/>
  <c r="C224" i="2"/>
  <c r="Q223" i="2"/>
  <c r="R223" i="2" s="1"/>
  <c r="C223" i="2"/>
  <c r="Q222" i="2"/>
  <c r="R222" i="2" s="1"/>
  <c r="C222" i="2"/>
  <c r="R221" i="2"/>
  <c r="Q221" i="2"/>
  <c r="C221" i="2"/>
  <c r="Q220" i="2"/>
  <c r="R220" i="2" s="1"/>
  <c r="C220" i="2"/>
  <c r="Q219" i="2"/>
  <c r="R219" i="2" s="1"/>
  <c r="C219" i="2"/>
  <c r="Q218" i="2"/>
  <c r="R218" i="2" s="1"/>
  <c r="C218" i="2"/>
  <c r="R217" i="2"/>
  <c r="Q217" i="2"/>
  <c r="C217" i="2"/>
  <c r="Q216" i="2"/>
  <c r="R216" i="2" s="1"/>
  <c r="C216" i="2"/>
  <c r="Q215" i="2"/>
  <c r="R215" i="2" s="1"/>
  <c r="C215" i="2"/>
  <c r="Q214" i="2"/>
  <c r="R214" i="2" s="1"/>
  <c r="C214" i="2"/>
  <c r="R213" i="2"/>
  <c r="Q213" i="2"/>
  <c r="C213" i="2"/>
  <c r="Q212" i="2"/>
  <c r="R212" i="2" s="1"/>
  <c r="C212" i="2"/>
  <c r="Q211" i="2"/>
  <c r="R211" i="2" s="1"/>
  <c r="C211" i="2"/>
  <c r="Q210" i="2"/>
  <c r="R210" i="2" s="1"/>
  <c r="C210" i="2"/>
  <c r="R209" i="2"/>
  <c r="Q209" i="2"/>
  <c r="C209" i="2"/>
  <c r="Q208" i="2"/>
  <c r="R208" i="2" s="1"/>
  <c r="C208" i="2"/>
  <c r="Q207" i="2"/>
  <c r="R207" i="2" s="1"/>
  <c r="C207" i="2"/>
  <c r="Q206" i="2"/>
  <c r="R206" i="2" s="1"/>
  <c r="C206" i="2"/>
  <c r="R205" i="2"/>
  <c r="Q205" i="2"/>
  <c r="C205" i="2"/>
  <c r="Q204" i="2"/>
  <c r="R204" i="2" s="1"/>
  <c r="C204" i="2"/>
  <c r="Q203" i="2"/>
  <c r="R203" i="2" s="1"/>
  <c r="C203" i="2"/>
  <c r="Q202" i="2"/>
  <c r="R202" i="2" s="1"/>
  <c r="C202" i="2"/>
  <c r="R201" i="2"/>
  <c r="Q201" i="2"/>
  <c r="C201" i="2"/>
  <c r="Q200" i="2"/>
  <c r="R200" i="2" s="1"/>
  <c r="C200" i="2"/>
  <c r="Q199" i="2"/>
  <c r="R199" i="2" s="1"/>
  <c r="C199" i="2"/>
  <c r="Q198" i="2"/>
  <c r="R198" i="2" s="1"/>
  <c r="C198" i="2"/>
  <c r="R197" i="2"/>
  <c r="Q197" i="2"/>
  <c r="C197" i="2"/>
  <c r="Q196" i="2"/>
  <c r="R196" i="2" s="1"/>
  <c r="C196" i="2"/>
  <c r="Q195" i="2"/>
  <c r="R195" i="2" s="1"/>
  <c r="C195" i="2"/>
  <c r="Q194" i="2"/>
  <c r="R194" i="2" s="1"/>
  <c r="C194" i="2"/>
  <c r="R193" i="2"/>
  <c r="Q193" i="2"/>
  <c r="C193" i="2"/>
  <c r="Q192" i="2"/>
  <c r="R192" i="2" s="1"/>
  <c r="C192" i="2"/>
  <c r="Q191" i="2"/>
  <c r="R191" i="2" s="1"/>
  <c r="C191" i="2"/>
  <c r="Q190" i="2"/>
  <c r="R190" i="2" s="1"/>
  <c r="C190" i="2"/>
  <c r="R189" i="2"/>
  <c r="Q189" i="2"/>
  <c r="C189" i="2"/>
  <c r="Q188" i="2"/>
  <c r="R188" i="2" s="1"/>
  <c r="C188" i="2"/>
  <c r="Q187" i="2"/>
  <c r="R187" i="2" s="1"/>
  <c r="C187" i="2"/>
  <c r="Q186" i="2"/>
  <c r="R186" i="2" s="1"/>
  <c r="C186" i="2"/>
  <c r="R185" i="2"/>
  <c r="Q185" i="2"/>
  <c r="C185" i="2"/>
  <c r="Q184" i="2"/>
  <c r="R184" i="2" s="1"/>
  <c r="C184" i="2"/>
  <c r="Q183" i="2"/>
  <c r="R183" i="2" s="1"/>
  <c r="C183" i="2"/>
  <c r="Q182" i="2"/>
  <c r="R182" i="2" s="1"/>
  <c r="C182" i="2"/>
  <c r="R181" i="2"/>
  <c r="Q181" i="2"/>
  <c r="C181" i="2"/>
  <c r="Q180" i="2"/>
  <c r="R180" i="2" s="1"/>
  <c r="C180" i="2"/>
  <c r="Q179" i="2"/>
  <c r="R179" i="2" s="1"/>
  <c r="C179" i="2"/>
  <c r="Q178" i="2"/>
  <c r="R178" i="2" s="1"/>
  <c r="C178" i="2"/>
  <c r="R177" i="2"/>
  <c r="Q177" i="2"/>
  <c r="C177" i="2"/>
  <c r="Q176" i="2"/>
  <c r="R176" i="2" s="1"/>
  <c r="C176" i="2"/>
  <c r="Q175" i="2"/>
  <c r="R175" i="2" s="1"/>
  <c r="C175" i="2"/>
  <c r="Q174" i="2"/>
  <c r="R174" i="2" s="1"/>
  <c r="C174" i="2"/>
  <c r="R173" i="2"/>
  <c r="Q173" i="2"/>
  <c r="C173" i="2"/>
  <c r="Q172" i="2"/>
  <c r="R172" i="2" s="1"/>
  <c r="C172" i="2"/>
  <c r="Q171" i="2"/>
  <c r="R171" i="2" s="1"/>
  <c r="C171" i="2"/>
  <c r="Q170" i="2"/>
  <c r="R170" i="2" s="1"/>
  <c r="C170" i="2"/>
  <c r="R169" i="2"/>
  <c r="Q169" i="2"/>
  <c r="C169" i="2"/>
  <c r="Q168" i="2"/>
  <c r="R168" i="2" s="1"/>
  <c r="C168" i="2"/>
  <c r="Q167" i="2"/>
  <c r="R167" i="2" s="1"/>
  <c r="C167" i="2"/>
  <c r="Q166" i="2"/>
  <c r="R166" i="2" s="1"/>
  <c r="C166" i="2"/>
  <c r="R165" i="2"/>
  <c r="Q165" i="2"/>
  <c r="C165" i="2"/>
  <c r="Q164" i="2"/>
  <c r="R164" i="2" s="1"/>
  <c r="C164" i="2"/>
  <c r="Q163" i="2"/>
  <c r="R163" i="2" s="1"/>
  <c r="C163" i="2"/>
  <c r="Q162" i="2"/>
  <c r="R162" i="2" s="1"/>
  <c r="C162" i="2"/>
  <c r="R161" i="2"/>
  <c r="Q161" i="2"/>
  <c r="C161" i="2"/>
  <c r="Q160" i="2"/>
  <c r="R160" i="2" s="1"/>
  <c r="C160" i="2"/>
  <c r="Q159" i="2"/>
  <c r="R159" i="2" s="1"/>
  <c r="C159" i="2"/>
  <c r="Q158" i="2"/>
  <c r="R158" i="2" s="1"/>
  <c r="C158" i="2"/>
  <c r="R157" i="2"/>
  <c r="Q157" i="2"/>
  <c r="C157" i="2"/>
  <c r="Q156" i="2"/>
  <c r="R156" i="2" s="1"/>
  <c r="C156" i="2"/>
  <c r="Q155" i="2"/>
  <c r="R155" i="2" s="1"/>
  <c r="C155" i="2"/>
  <c r="Q154" i="2"/>
  <c r="R154" i="2" s="1"/>
  <c r="C154" i="2"/>
  <c r="R153" i="2"/>
  <c r="Q153" i="2"/>
  <c r="C153" i="2"/>
  <c r="Q152" i="2"/>
  <c r="R152" i="2" s="1"/>
  <c r="C152" i="2"/>
  <c r="Q151" i="2"/>
  <c r="R151" i="2" s="1"/>
  <c r="C151" i="2"/>
  <c r="Q150" i="2"/>
  <c r="R150" i="2" s="1"/>
  <c r="C150" i="2"/>
  <c r="R149" i="2"/>
  <c r="Q149" i="2"/>
  <c r="C149" i="2"/>
  <c r="Q148" i="2"/>
  <c r="R148" i="2" s="1"/>
  <c r="C148" i="2"/>
  <c r="Q147" i="2"/>
  <c r="R147" i="2" s="1"/>
  <c r="C147" i="2"/>
  <c r="Q146" i="2"/>
  <c r="R146" i="2" s="1"/>
  <c r="C146" i="2"/>
  <c r="R145" i="2"/>
  <c r="Q145" i="2"/>
  <c r="C145" i="2"/>
  <c r="Q144" i="2"/>
  <c r="R144" i="2" s="1"/>
  <c r="C144" i="2"/>
  <c r="Q143" i="2"/>
  <c r="R143" i="2" s="1"/>
  <c r="C143" i="2"/>
  <c r="Q142" i="2"/>
  <c r="R142" i="2" s="1"/>
  <c r="C142" i="2"/>
  <c r="R141" i="2"/>
  <c r="Q141" i="2"/>
  <c r="C141" i="2"/>
  <c r="Q140" i="2"/>
  <c r="R140" i="2" s="1"/>
  <c r="C140" i="2"/>
  <c r="Q139" i="2"/>
  <c r="R139" i="2" s="1"/>
  <c r="C139" i="2"/>
  <c r="Q138" i="2"/>
  <c r="R138" i="2" s="1"/>
  <c r="C138" i="2"/>
  <c r="R137" i="2"/>
  <c r="Q137" i="2"/>
  <c r="C137" i="2"/>
  <c r="Q136" i="2"/>
  <c r="R136" i="2" s="1"/>
  <c r="C136" i="2"/>
  <c r="Q135" i="2"/>
  <c r="R135" i="2" s="1"/>
  <c r="C135" i="2"/>
  <c r="Q134" i="2"/>
  <c r="R134" i="2" s="1"/>
  <c r="C134" i="2"/>
  <c r="R133" i="2"/>
  <c r="Q133" i="2"/>
  <c r="C133" i="2"/>
  <c r="Q132" i="2"/>
  <c r="R132" i="2" s="1"/>
  <c r="C132" i="2"/>
  <c r="Q131" i="2"/>
  <c r="R131" i="2" s="1"/>
  <c r="C131" i="2"/>
  <c r="Q130" i="2"/>
  <c r="R130" i="2" s="1"/>
  <c r="C130" i="2"/>
  <c r="R129" i="2"/>
  <c r="Q129" i="2"/>
  <c r="C129" i="2"/>
  <c r="Q128" i="2"/>
  <c r="R128" i="2" s="1"/>
  <c r="C128" i="2"/>
  <c r="Q127" i="2"/>
  <c r="R127" i="2" s="1"/>
  <c r="C127" i="2"/>
  <c r="Q126" i="2"/>
  <c r="R126" i="2" s="1"/>
  <c r="C126" i="2"/>
  <c r="R125" i="2"/>
  <c r="Q125" i="2"/>
  <c r="C125" i="2"/>
  <c r="Q124" i="2"/>
  <c r="R124" i="2" s="1"/>
  <c r="C124" i="2"/>
  <c r="Q123" i="2"/>
  <c r="R123" i="2" s="1"/>
  <c r="C123" i="2"/>
  <c r="Q122" i="2"/>
  <c r="R122" i="2" s="1"/>
  <c r="C122" i="2"/>
  <c r="R121" i="2"/>
  <c r="Q121" i="2"/>
  <c r="C121" i="2"/>
  <c r="Q120" i="2"/>
  <c r="R120" i="2" s="1"/>
  <c r="C120" i="2"/>
  <c r="Q119" i="2"/>
  <c r="R119" i="2" s="1"/>
  <c r="C119" i="2"/>
  <c r="Q118" i="2"/>
  <c r="R118" i="2" s="1"/>
  <c r="C118" i="2"/>
  <c r="R117" i="2"/>
  <c r="Q117" i="2"/>
  <c r="C117" i="2"/>
  <c r="Q116" i="2"/>
  <c r="R116" i="2" s="1"/>
  <c r="C116" i="2"/>
  <c r="Q115" i="2"/>
  <c r="R115" i="2" s="1"/>
  <c r="C115" i="2"/>
  <c r="Q114" i="2"/>
  <c r="R114" i="2" s="1"/>
  <c r="C114" i="2"/>
  <c r="R113" i="2"/>
  <c r="Q113" i="2"/>
  <c r="C113" i="2"/>
  <c r="Q112" i="2"/>
  <c r="R112" i="2" s="1"/>
  <c r="C112" i="2"/>
  <c r="Q111" i="2"/>
  <c r="R111" i="2" s="1"/>
  <c r="C111" i="2"/>
  <c r="Q110" i="2"/>
  <c r="R110" i="2" s="1"/>
  <c r="C110" i="2"/>
  <c r="R109" i="2"/>
  <c r="Q109" i="2"/>
  <c r="C109" i="2"/>
  <c r="Q108" i="2"/>
  <c r="R108" i="2" s="1"/>
  <c r="C108" i="2"/>
  <c r="Q107" i="2"/>
  <c r="R107" i="2" s="1"/>
  <c r="C107" i="2"/>
  <c r="Q106" i="2"/>
  <c r="R106" i="2" s="1"/>
  <c r="C106" i="2"/>
  <c r="R105" i="2"/>
  <c r="Q105" i="2"/>
  <c r="C105" i="2"/>
  <c r="Q104" i="2"/>
  <c r="R104" i="2" s="1"/>
  <c r="C104" i="2"/>
  <c r="Q103" i="2"/>
  <c r="R103" i="2" s="1"/>
  <c r="C103" i="2"/>
  <c r="Q102" i="2"/>
  <c r="R102" i="2" s="1"/>
  <c r="C102" i="2"/>
  <c r="R101" i="2"/>
  <c r="Q101" i="2"/>
  <c r="C101" i="2"/>
  <c r="Q100" i="2"/>
  <c r="R100" i="2" s="1"/>
  <c r="C100" i="2"/>
  <c r="Q99" i="2"/>
  <c r="R99" i="2" s="1"/>
  <c r="C99" i="2"/>
  <c r="Q98" i="2"/>
  <c r="R98" i="2" s="1"/>
  <c r="C98" i="2"/>
  <c r="R97" i="2"/>
  <c r="Q97" i="2"/>
  <c r="C97" i="2"/>
  <c r="Q96" i="2"/>
  <c r="R96" i="2" s="1"/>
  <c r="C96" i="2"/>
  <c r="Q95" i="2"/>
  <c r="R95" i="2" s="1"/>
  <c r="C95" i="2"/>
  <c r="Q94" i="2"/>
  <c r="R94" i="2" s="1"/>
  <c r="C94" i="2"/>
  <c r="R93" i="2"/>
  <c r="Q93" i="2"/>
  <c r="C93" i="2"/>
  <c r="Q92" i="2"/>
  <c r="R92" i="2" s="1"/>
  <c r="C92" i="2"/>
  <c r="Q91" i="2"/>
  <c r="R91" i="2" s="1"/>
  <c r="C91" i="2"/>
  <c r="Q90" i="2"/>
  <c r="R90" i="2" s="1"/>
  <c r="C90" i="2"/>
  <c r="R89" i="2"/>
  <c r="Q89" i="2"/>
  <c r="C89" i="2"/>
  <c r="Q88" i="2"/>
  <c r="R88" i="2" s="1"/>
  <c r="C88" i="2"/>
  <c r="Q87" i="2"/>
  <c r="R87" i="2" s="1"/>
  <c r="C87" i="2"/>
  <c r="Q86" i="2"/>
  <c r="R86" i="2" s="1"/>
  <c r="C86" i="2"/>
  <c r="R85" i="2"/>
  <c r="Q85" i="2"/>
  <c r="C85" i="2"/>
  <c r="Q84" i="2"/>
  <c r="R84" i="2" s="1"/>
  <c r="C84" i="2"/>
  <c r="Q83" i="2"/>
  <c r="R83" i="2" s="1"/>
  <c r="C83" i="2"/>
  <c r="Q82" i="2"/>
  <c r="R82" i="2" s="1"/>
  <c r="C82" i="2"/>
  <c r="R81" i="2"/>
  <c r="Q81" i="2"/>
  <c r="C81" i="2"/>
  <c r="Q80" i="2"/>
  <c r="R80" i="2" s="1"/>
  <c r="C80" i="2"/>
  <c r="Q79" i="2"/>
  <c r="R79" i="2" s="1"/>
  <c r="C79" i="2"/>
  <c r="Q78" i="2"/>
  <c r="R78" i="2" s="1"/>
  <c r="C78" i="2"/>
  <c r="R77" i="2"/>
  <c r="Q77" i="2"/>
  <c r="C77" i="2"/>
  <c r="Q76" i="2"/>
  <c r="R76" i="2" s="1"/>
  <c r="C76" i="2"/>
  <c r="Q75" i="2"/>
  <c r="R75" i="2" s="1"/>
  <c r="C75" i="2"/>
  <c r="Q74" i="2"/>
  <c r="R74" i="2" s="1"/>
  <c r="C74" i="2"/>
  <c r="R73" i="2"/>
  <c r="Q73" i="2"/>
  <c r="C73" i="2"/>
  <c r="Q72" i="2"/>
  <c r="R72" i="2" s="1"/>
  <c r="C72" i="2"/>
  <c r="Q71" i="2"/>
  <c r="R71" i="2" s="1"/>
  <c r="C71" i="2"/>
  <c r="Q70" i="2"/>
  <c r="R70" i="2" s="1"/>
  <c r="C70" i="2"/>
  <c r="R69" i="2"/>
  <c r="Q69" i="2"/>
  <c r="C69" i="2"/>
  <c r="Q68" i="2"/>
  <c r="R68" i="2" s="1"/>
  <c r="C68" i="2"/>
  <c r="Q67" i="2"/>
  <c r="R67" i="2" s="1"/>
  <c r="C67" i="2"/>
  <c r="Q66" i="2"/>
  <c r="R66" i="2" s="1"/>
  <c r="C66" i="2"/>
  <c r="R65" i="2"/>
  <c r="Q65" i="2"/>
  <c r="C65" i="2"/>
  <c r="Q64" i="2"/>
  <c r="R64" i="2" s="1"/>
  <c r="C64" i="2"/>
  <c r="Q63" i="2"/>
  <c r="R63" i="2" s="1"/>
  <c r="C63" i="2"/>
  <c r="Q62" i="2"/>
  <c r="R62" i="2" s="1"/>
  <c r="C62" i="2"/>
  <c r="R61" i="2"/>
  <c r="Q61" i="2"/>
  <c r="C61" i="2"/>
  <c r="Q60" i="2"/>
  <c r="R60" i="2" s="1"/>
  <c r="C60" i="2"/>
  <c r="Q59" i="2"/>
  <c r="R59" i="2" s="1"/>
  <c r="C59" i="2"/>
  <c r="Q58" i="2"/>
  <c r="R58" i="2" s="1"/>
  <c r="C58" i="2"/>
  <c r="R57" i="2"/>
  <c r="Q57" i="2"/>
  <c r="C57" i="2"/>
  <c r="Q56" i="2"/>
  <c r="R56" i="2" s="1"/>
  <c r="C56" i="2"/>
  <c r="Q55" i="2"/>
  <c r="R55" i="2" s="1"/>
  <c r="C55" i="2"/>
  <c r="Q54" i="2"/>
  <c r="R54" i="2" s="1"/>
  <c r="C54" i="2"/>
  <c r="R53" i="2"/>
  <c r="Q53" i="2"/>
  <c r="C53" i="2"/>
  <c r="Q52" i="2"/>
  <c r="R52" i="2" s="1"/>
  <c r="C52" i="2"/>
  <c r="Q51" i="2"/>
  <c r="R51" i="2" s="1"/>
  <c r="C51" i="2"/>
  <c r="Q50" i="2"/>
  <c r="R50" i="2" s="1"/>
  <c r="C50" i="2"/>
  <c r="R49" i="2"/>
  <c r="Q49" i="2"/>
  <c r="C49" i="2"/>
  <c r="Q48" i="2"/>
  <c r="R48" i="2" s="1"/>
  <c r="C48" i="2"/>
  <c r="Q47" i="2"/>
  <c r="R47" i="2" s="1"/>
  <c r="C47" i="2"/>
  <c r="Q46" i="2"/>
  <c r="R46" i="2" s="1"/>
  <c r="C46" i="2"/>
  <c r="R45" i="2"/>
  <c r="Q45" i="2"/>
  <c r="C45" i="2"/>
  <c r="Q44" i="2"/>
  <c r="R44" i="2" s="1"/>
  <c r="C44" i="2"/>
  <c r="Q43" i="2"/>
  <c r="R43" i="2" s="1"/>
  <c r="C43" i="2"/>
  <c r="Q42" i="2"/>
  <c r="R42" i="2" s="1"/>
  <c r="C42" i="2"/>
  <c r="R41" i="2"/>
  <c r="Q41" i="2"/>
  <c r="C41" i="2"/>
  <c r="Q40" i="2"/>
  <c r="R40" i="2" s="1"/>
  <c r="C40" i="2"/>
  <c r="Q39" i="2"/>
  <c r="R39" i="2" s="1"/>
  <c r="C39" i="2"/>
  <c r="Q38" i="2"/>
  <c r="R38" i="2" s="1"/>
  <c r="C38" i="2"/>
  <c r="R37" i="2"/>
  <c r="Q37" i="2"/>
  <c r="C37" i="2"/>
  <c r="Q36" i="2"/>
  <c r="R36" i="2" s="1"/>
  <c r="C36" i="2"/>
  <c r="Q35" i="2"/>
  <c r="R35" i="2" s="1"/>
  <c r="C35" i="2"/>
  <c r="Q34" i="2"/>
  <c r="R34" i="2" s="1"/>
  <c r="C34" i="2"/>
  <c r="R33" i="2"/>
  <c r="Q33" i="2"/>
  <c r="C33" i="2"/>
  <c r="Q32" i="2"/>
  <c r="R32" i="2" s="1"/>
  <c r="C32" i="2"/>
  <c r="Q31" i="2"/>
  <c r="R31" i="2" s="1"/>
  <c r="C31" i="2"/>
  <c r="Q30" i="2"/>
  <c r="R30" i="2" s="1"/>
  <c r="C30" i="2"/>
  <c r="R29" i="2"/>
  <c r="Q29" i="2"/>
  <c r="C29" i="2"/>
  <c r="Q28" i="2"/>
  <c r="R28" i="2" s="1"/>
  <c r="C28" i="2"/>
  <c r="Q27" i="2"/>
  <c r="R27" i="2" s="1"/>
  <c r="C27" i="2"/>
  <c r="Q26" i="2"/>
  <c r="R26" i="2" s="1"/>
  <c r="C26" i="2"/>
  <c r="R25" i="2"/>
  <c r="Q25" i="2"/>
  <c r="C25" i="2"/>
  <c r="Q24" i="2"/>
  <c r="R24" i="2" s="1"/>
  <c r="C24" i="2"/>
  <c r="Q23" i="2"/>
  <c r="R23" i="2" s="1"/>
  <c r="C23" i="2"/>
  <c r="Q22" i="2"/>
  <c r="R22" i="2" s="1"/>
  <c r="C22" i="2"/>
  <c r="R21" i="2"/>
  <c r="Q21" i="2"/>
  <c r="C21" i="2"/>
  <c r="Q20" i="2"/>
  <c r="R20" i="2" s="1"/>
  <c r="C20" i="2"/>
  <c r="Q19" i="2"/>
  <c r="R19" i="2" s="1"/>
  <c r="C19" i="2"/>
  <c r="Q18" i="2"/>
  <c r="R18" i="2" s="1"/>
  <c r="C18" i="2"/>
  <c r="R17" i="2"/>
  <c r="Q17" i="2"/>
  <c r="C17" i="2"/>
  <c r="Q16" i="2"/>
  <c r="R16" i="2" s="1"/>
  <c r="C16" i="2"/>
  <c r="Q15" i="2"/>
  <c r="R15" i="2" s="1"/>
  <c r="C15" i="2"/>
  <c r="Q14" i="2"/>
  <c r="R14" i="2" s="1"/>
  <c r="C14" i="2"/>
  <c r="R13" i="2"/>
  <c r="Q13" i="2"/>
  <c r="C13" i="2"/>
  <c r="Q12" i="2"/>
  <c r="R12" i="2" s="1"/>
  <c r="C12" i="2"/>
  <c r="Q11" i="2"/>
  <c r="R11" i="2" s="1"/>
  <c r="C11" i="2"/>
  <c r="Q10" i="2"/>
  <c r="R10" i="2" s="1"/>
  <c r="C10" i="2"/>
  <c r="R9" i="2"/>
  <c r="Q9" i="2"/>
  <c r="C9" i="2"/>
  <c r="Q8" i="2"/>
  <c r="R8" i="2" s="1"/>
  <c r="C8" i="2"/>
  <c r="Q7" i="2"/>
  <c r="R7" i="2" s="1"/>
  <c r="C7" i="2"/>
  <c r="Q6" i="2"/>
  <c r="R6" i="2" s="1"/>
  <c r="C6" i="2"/>
  <c r="R5" i="2"/>
  <c r="Q5" i="2"/>
  <c r="C5" i="2"/>
  <c r="Q4" i="2"/>
  <c r="R4" i="2" s="1"/>
  <c r="C4" i="2"/>
  <c r="Z229" i="1" l="1"/>
  <c r="AB229" i="1" s="1"/>
  <c r="C229" i="1"/>
  <c r="Z228" i="1"/>
  <c r="AB228" i="1" s="1"/>
  <c r="C228" i="1"/>
  <c r="Z227" i="1"/>
  <c r="AB227" i="1" s="1"/>
  <c r="C227" i="1"/>
  <c r="Z226" i="1"/>
  <c r="AB226" i="1" s="1"/>
  <c r="C226" i="1"/>
  <c r="Z225" i="1"/>
  <c r="AB225" i="1" s="1"/>
  <c r="C225" i="1"/>
  <c r="Z224" i="1"/>
  <c r="AB224" i="1" s="1"/>
  <c r="C224" i="1"/>
  <c r="Z223" i="1"/>
  <c r="AB223" i="1" s="1"/>
  <c r="C223" i="1"/>
  <c r="Z222" i="1"/>
  <c r="AB222" i="1" s="1"/>
  <c r="C222" i="1"/>
  <c r="Z221" i="1"/>
  <c r="AB221" i="1" s="1"/>
  <c r="C221" i="1"/>
  <c r="Z220" i="1"/>
  <c r="AB220" i="1" s="1"/>
  <c r="C220" i="1"/>
  <c r="Z219" i="1"/>
  <c r="AB219" i="1" s="1"/>
  <c r="C219" i="1"/>
  <c r="Z218" i="1"/>
  <c r="AB218" i="1" s="1"/>
  <c r="C218" i="1"/>
  <c r="Z217" i="1"/>
  <c r="AB217" i="1" s="1"/>
  <c r="C217" i="1"/>
  <c r="Z216" i="1"/>
  <c r="AB216" i="1" s="1"/>
  <c r="C216" i="1"/>
  <c r="Z215" i="1"/>
  <c r="C215" i="1"/>
  <c r="Z214" i="1"/>
  <c r="C214" i="1"/>
  <c r="Z213" i="1"/>
  <c r="C213" i="1"/>
  <c r="Z212" i="1"/>
  <c r="C212" i="1"/>
  <c r="Z211" i="1"/>
  <c r="C211" i="1"/>
  <c r="Z210" i="1"/>
  <c r="C210" i="1"/>
  <c r="Z209" i="1"/>
  <c r="C209" i="1"/>
  <c r="Z208" i="1"/>
  <c r="C208" i="1"/>
  <c r="Z207" i="1"/>
  <c r="C207" i="1"/>
  <c r="Z206" i="1"/>
  <c r="C206" i="1"/>
  <c r="Z205" i="1"/>
  <c r="C205" i="1"/>
  <c r="Z204" i="1"/>
  <c r="C204" i="1"/>
  <c r="Z203" i="1"/>
  <c r="C203" i="1"/>
  <c r="Z202" i="1"/>
  <c r="C202" i="1"/>
  <c r="Z201" i="1"/>
  <c r="C201" i="1"/>
  <c r="Z200" i="1"/>
  <c r="C200" i="1"/>
  <c r="Z199" i="1"/>
  <c r="C199" i="1"/>
  <c r="Z198" i="1"/>
  <c r="C198" i="1"/>
  <c r="Z197" i="1"/>
  <c r="C197" i="1"/>
  <c r="Z196" i="1"/>
  <c r="C196" i="1"/>
  <c r="Z195" i="1"/>
  <c r="C195" i="1"/>
  <c r="Z194" i="1"/>
  <c r="C194" i="1"/>
  <c r="Z193" i="1"/>
  <c r="C193" i="1"/>
  <c r="Z192" i="1"/>
  <c r="C192" i="1"/>
  <c r="Z191" i="1"/>
  <c r="C191" i="1"/>
  <c r="Z190" i="1"/>
  <c r="C190" i="1"/>
  <c r="Z189" i="1"/>
  <c r="C189" i="1"/>
  <c r="Z188" i="1"/>
  <c r="C188" i="1"/>
  <c r="Z187" i="1"/>
  <c r="C187" i="1"/>
  <c r="Z186" i="1"/>
  <c r="C186" i="1"/>
  <c r="Z185" i="1"/>
  <c r="C185" i="1"/>
  <c r="Z184" i="1"/>
  <c r="C184" i="1"/>
  <c r="Z183" i="1"/>
  <c r="C183" i="1"/>
  <c r="Z182" i="1"/>
  <c r="C182" i="1"/>
  <c r="Z181" i="1"/>
  <c r="C181" i="1"/>
  <c r="Z180" i="1"/>
  <c r="C180" i="1"/>
  <c r="Z179" i="1"/>
  <c r="C179" i="1"/>
  <c r="Z178" i="1"/>
  <c r="C178" i="1"/>
  <c r="Z177" i="1"/>
  <c r="C177" i="1"/>
  <c r="Z176" i="1"/>
  <c r="C176" i="1"/>
  <c r="Z175" i="1"/>
  <c r="C175" i="1"/>
  <c r="Z174" i="1"/>
  <c r="C174" i="1"/>
  <c r="Z173" i="1"/>
  <c r="C173" i="1"/>
  <c r="Z172" i="1"/>
  <c r="C172" i="1"/>
  <c r="Z171" i="1"/>
  <c r="C171" i="1"/>
  <c r="Z170" i="1"/>
  <c r="C170" i="1"/>
  <c r="Z169" i="1"/>
  <c r="C169" i="1"/>
  <c r="Z168" i="1"/>
  <c r="C168" i="1"/>
  <c r="Z167" i="1"/>
  <c r="C167" i="1"/>
  <c r="Z166" i="1"/>
  <c r="C166" i="1"/>
  <c r="Z165" i="1"/>
  <c r="C165" i="1"/>
  <c r="Z164" i="1"/>
  <c r="C164" i="1"/>
  <c r="Z163" i="1"/>
  <c r="C163" i="1"/>
  <c r="Z162" i="1"/>
  <c r="C162" i="1"/>
  <c r="Z161" i="1"/>
  <c r="C161" i="1"/>
  <c r="Z160" i="1"/>
  <c r="C160" i="1"/>
  <c r="Z159" i="1"/>
  <c r="C159" i="1"/>
  <c r="Z158" i="1"/>
  <c r="C158" i="1"/>
  <c r="Z157" i="1"/>
  <c r="C157" i="1"/>
  <c r="Z156" i="1"/>
  <c r="C156" i="1"/>
  <c r="Z155" i="1"/>
  <c r="C155" i="1"/>
  <c r="Z154" i="1"/>
  <c r="C154" i="1"/>
  <c r="Z153" i="1"/>
  <c r="C153" i="1"/>
  <c r="Z152" i="1"/>
  <c r="C152" i="1"/>
  <c r="Z151" i="1"/>
  <c r="C151" i="1"/>
  <c r="Z150" i="1"/>
  <c r="C150" i="1"/>
  <c r="Z149" i="1"/>
  <c r="C149" i="1"/>
  <c r="Z148" i="1"/>
  <c r="C148" i="1"/>
  <c r="Z147" i="1"/>
  <c r="C147" i="1"/>
  <c r="Z146" i="1"/>
  <c r="C146" i="1"/>
  <c r="Z145" i="1"/>
  <c r="C145" i="1"/>
  <c r="AB144" i="1"/>
  <c r="Z144" i="1"/>
  <c r="AA144" i="1" s="1"/>
  <c r="C144" i="1"/>
  <c r="Z143" i="1"/>
  <c r="AA143" i="1" s="1"/>
  <c r="C143" i="1"/>
  <c r="AB142" i="1"/>
  <c r="Z142" i="1"/>
  <c r="AA142" i="1" s="1"/>
  <c r="C142" i="1"/>
  <c r="Z141" i="1"/>
  <c r="AA141" i="1" s="1"/>
  <c r="C141" i="1"/>
  <c r="AB140" i="1"/>
  <c r="Z140" i="1"/>
  <c r="AA140" i="1" s="1"/>
  <c r="C140" i="1"/>
  <c r="Z139" i="1"/>
  <c r="AA139" i="1" s="1"/>
  <c r="C139" i="1"/>
  <c r="AB138" i="1"/>
  <c r="Z138" i="1"/>
  <c r="AA138" i="1" s="1"/>
  <c r="C138" i="1"/>
  <c r="Z137" i="1"/>
  <c r="AA137" i="1" s="1"/>
  <c r="C137" i="1"/>
  <c r="AB136" i="1"/>
  <c r="Z136" i="1"/>
  <c r="AA136" i="1" s="1"/>
  <c r="C136" i="1"/>
  <c r="Z135" i="1"/>
  <c r="AA135" i="1" s="1"/>
  <c r="C135" i="1"/>
  <c r="AB134" i="1"/>
  <c r="Z134" i="1"/>
  <c r="AA134" i="1" s="1"/>
  <c r="C134" i="1"/>
  <c r="Z133" i="1"/>
  <c r="AA133" i="1" s="1"/>
  <c r="C133" i="1"/>
  <c r="AB132" i="1"/>
  <c r="Z132" i="1"/>
  <c r="AA132" i="1" s="1"/>
  <c r="C132" i="1"/>
  <c r="Z131" i="1"/>
  <c r="AA131" i="1" s="1"/>
  <c r="C131" i="1"/>
  <c r="AB130" i="1"/>
  <c r="Z130" i="1"/>
  <c r="AA130" i="1" s="1"/>
  <c r="C130" i="1"/>
  <c r="Z129" i="1"/>
  <c r="AA129" i="1" s="1"/>
  <c r="C129" i="1"/>
  <c r="AB128" i="1"/>
  <c r="Z128" i="1"/>
  <c r="AA128" i="1" s="1"/>
  <c r="C128" i="1"/>
  <c r="Z127" i="1"/>
  <c r="AA127" i="1" s="1"/>
  <c r="C127" i="1"/>
  <c r="AB126" i="1"/>
  <c r="Z126" i="1"/>
  <c r="AA126" i="1" s="1"/>
  <c r="C126" i="1"/>
  <c r="Z125" i="1"/>
  <c r="AA125" i="1" s="1"/>
  <c r="C125" i="1"/>
  <c r="AB124" i="1"/>
  <c r="Z124" i="1"/>
  <c r="AA124" i="1" s="1"/>
  <c r="C124" i="1"/>
  <c r="Z123" i="1"/>
  <c r="AA123" i="1" s="1"/>
  <c r="C123" i="1"/>
  <c r="AB122" i="1"/>
  <c r="Z122" i="1"/>
  <c r="AA122" i="1" s="1"/>
  <c r="C122" i="1"/>
  <c r="Z121" i="1"/>
  <c r="AA121" i="1" s="1"/>
  <c r="C121" i="1"/>
  <c r="AB120" i="1"/>
  <c r="Z120" i="1"/>
  <c r="AA120" i="1" s="1"/>
  <c r="C120" i="1"/>
  <c r="Z119" i="1"/>
  <c r="AA119" i="1" s="1"/>
  <c r="C119" i="1"/>
  <c r="AB118" i="1"/>
  <c r="Z118" i="1"/>
  <c r="AA118" i="1" s="1"/>
  <c r="C118" i="1"/>
  <c r="Z117" i="1"/>
  <c r="AA117" i="1" s="1"/>
  <c r="C117" i="1"/>
  <c r="AB116" i="1"/>
  <c r="Z116" i="1"/>
  <c r="AA116" i="1" s="1"/>
  <c r="C116" i="1"/>
  <c r="Z115" i="1"/>
  <c r="AA115" i="1" s="1"/>
  <c r="C115" i="1"/>
  <c r="AB114" i="1"/>
  <c r="Z114" i="1"/>
  <c r="AA114" i="1" s="1"/>
  <c r="C114" i="1"/>
  <c r="Z113" i="1"/>
  <c r="AA113" i="1" s="1"/>
  <c r="C113" i="1"/>
  <c r="AB112" i="1"/>
  <c r="Z112" i="1"/>
  <c r="AA112" i="1" s="1"/>
  <c r="C112" i="1"/>
  <c r="Z111" i="1"/>
  <c r="AA111" i="1" s="1"/>
  <c r="C111" i="1"/>
  <c r="AB110" i="1"/>
  <c r="Z110" i="1"/>
  <c r="AA110" i="1" s="1"/>
  <c r="C110" i="1"/>
  <c r="Z109" i="1"/>
  <c r="AA109" i="1" s="1"/>
  <c r="C109" i="1"/>
  <c r="AB108" i="1"/>
  <c r="Z108" i="1"/>
  <c r="AA108" i="1" s="1"/>
  <c r="C108" i="1"/>
  <c r="Z107" i="1"/>
  <c r="AA107" i="1" s="1"/>
  <c r="C107" i="1"/>
  <c r="AB106" i="1"/>
  <c r="Z106" i="1"/>
  <c r="AA106" i="1" s="1"/>
  <c r="C106" i="1"/>
  <c r="Z105" i="1"/>
  <c r="AA105" i="1" s="1"/>
  <c r="C105" i="1"/>
  <c r="AB104" i="1"/>
  <c r="Z104" i="1"/>
  <c r="AA104" i="1" s="1"/>
  <c r="C104" i="1"/>
  <c r="Z103" i="1"/>
  <c r="AA103" i="1" s="1"/>
  <c r="C103" i="1"/>
  <c r="AB102" i="1"/>
  <c r="Z102" i="1"/>
  <c r="AA102" i="1" s="1"/>
  <c r="C102" i="1"/>
  <c r="Z101" i="1"/>
  <c r="AA101" i="1" s="1"/>
  <c r="C101" i="1"/>
  <c r="AB100" i="1"/>
  <c r="Z100" i="1"/>
  <c r="AA100" i="1" s="1"/>
  <c r="C100" i="1"/>
  <c r="Z99" i="1"/>
  <c r="AA99" i="1" s="1"/>
  <c r="C99" i="1"/>
  <c r="AB98" i="1"/>
  <c r="Z98" i="1"/>
  <c r="AA98" i="1" s="1"/>
  <c r="C98" i="1"/>
  <c r="Z97" i="1"/>
  <c r="AA97" i="1" s="1"/>
  <c r="C97" i="1"/>
  <c r="AB96" i="1"/>
  <c r="Z96" i="1"/>
  <c r="AA96" i="1" s="1"/>
  <c r="C96" i="1"/>
  <c r="Z95" i="1"/>
  <c r="AA95" i="1" s="1"/>
  <c r="C95" i="1"/>
  <c r="AB94" i="1"/>
  <c r="Z94" i="1"/>
  <c r="AA94" i="1" s="1"/>
  <c r="C94" i="1"/>
  <c r="Z93" i="1"/>
  <c r="AA93" i="1" s="1"/>
  <c r="C93" i="1"/>
  <c r="AB92" i="1"/>
  <c r="Z92" i="1"/>
  <c r="AA92" i="1" s="1"/>
  <c r="C92" i="1"/>
  <c r="Z91" i="1"/>
  <c r="AA91" i="1" s="1"/>
  <c r="C91" i="1"/>
  <c r="AB90" i="1"/>
  <c r="Z90" i="1"/>
  <c r="AA90" i="1" s="1"/>
  <c r="C90" i="1"/>
  <c r="Z89" i="1"/>
  <c r="AA89" i="1" s="1"/>
  <c r="C89" i="1"/>
  <c r="AB88" i="1"/>
  <c r="Z88" i="1"/>
  <c r="AA88" i="1" s="1"/>
  <c r="C88" i="1"/>
  <c r="Z87" i="1"/>
  <c r="AA87" i="1" s="1"/>
  <c r="C87" i="1"/>
  <c r="AB86" i="1"/>
  <c r="Z86" i="1"/>
  <c r="AA86" i="1" s="1"/>
  <c r="C86" i="1"/>
  <c r="Z85" i="1"/>
  <c r="AA85" i="1" s="1"/>
  <c r="C85" i="1"/>
  <c r="AB84" i="1"/>
  <c r="Z84" i="1"/>
  <c r="AA84" i="1" s="1"/>
  <c r="C84" i="1"/>
  <c r="Z83" i="1"/>
  <c r="AA83" i="1" s="1"/>
  <c r="C83" i="1"/>
  <c r="AB82" i="1"/>
  <c r="Z82" i="1"/>
  <c r="AA82" i="1" s="1"/>
  <c r="C82" i="1"/>
  <c r="Z81" i="1"/>
  <c r="AA81" i="1" s="1"/>
  <c r="C81" i="1"/>
  <c r="AB80" i="1"/>
  <c r="Z80" i="1"/>
  <c r="AA80" i="1" s="1"/>
  <c r="C80" i="1"/>
  <c r="Z79" i="1"/>
  <c r="AA79" i="1" s="1"/>
  <c r="C79" i="1"/>
  <c r="AB78" i="1"/>
  <c r="Z78" i="1"/>
  <c r="AA78" i="1" s="1"/>
  <c r="C78" i="1"/>
  <c r="Z77" i="1"/>
  <c r="AA77" i="1" s="1"/>
  <c r="C77" i="1"/>
  <c r="AB76" i="1"/>
  <c r="Z76" i="1"/>
  <c r="AA76" i="1" s="1"/>
  <c r="C76" i="1"/>
  <c r="Z75" i="1"/>
  <c r="AA75" i="1" s="1"/>
  <c r="C75" i="1"/>
  <c r="AB74" i="1"/>
  <c r="Z74" i="1"/>
  <c r="AA74" i="1" s="1"/>
  <c r="C74" i="1"/>
  <c r="Z73" i="1"/>
  <c r="AA73" i="1" s="1"/>
  <c r="C73" i="1"/>
  <c r="AB72" i="1"/>
  <c r="Z72" i="1"/>
  <c r="AA72" i="1" s="1"/>
  <c r="C72" i="1"/>
  <c r="Z71" i="1"/>
  <c r="AA71" i="1" s="1"/>
  <c r="C71" i="1"/>
  <c r="AB70" i="1"/>
  <c r="Z70" i="1"/>
  <c r="AA70" i="1" s="1"/>
  <c r="C70" i="1"/>
  <c r="Z69" i="1"/>
  <c r="AA69" i="1" s="1"/>
  <c r="C69" i="1"/>
  <c r="AB68" i="1"/>
  <c r="Z68" i="1"/>
  <c r="AA68" i="1" s="1"/>
  <c r="C68" i="1"/>
  <c r="Z67" i="1"/>
  <c r="AA67" i="1" s="1"/>
  <c r="C67" i="1"/>
  <c r="AB66" i="1"/>
  <c r="Z66" i="1"/>
  <c r="AA66" i="1" s="1"/>
  <c r="C66" i="1"/>
  <c r="Z65" i="1"/>
  <c r="AA65" i="1" s="1"/>
  <c r="C65" i="1"/>
  <c r="AB64" i="1"/>
  <c r="Z64" i="1"/>
  <c r="AA64" i="1" s="1"/>
  <c r="C64" i="1"/>
  <c r="Z63" i="1"/>
  <c r="AA63" i="1" s="1"/>
  <c r="C63" i="1"/>
  <c r="AB62" i="1"/>
  <c r="Z62" i="1"/>
  <c r="AA62" i="1" s="1"/>
  <c r="C62" i="1"/>
  <c r="Z61" i="1"/>
  <c r="AA61" i="1" s="1"/>
  <c r="C61" i="1"/>
  <c r="AB60" i="1"/>
  <c r="Z60" i="1"/>
  <c r="AA60" i="1" s="1"/>
  <c r="C60" i="1"/>
  <c r="AA59" i="1"/>
  <c r="Z59" i="1"/>
  <c r="AB59" i="1" s="1"/>
  <c r="C59" i="1"/>
  <c r="AA58" i="1"/>
  <c r="Z58" i="1"/>
  <c r="AB58" i="1" s="1"/>
  <c r="C58" i="1"/>
  <c r="AA57" i="1"/>
  <c r="Z57" i="1"/>
  <c r="AB57" i="1" s="1"/>
  <c r="C57" i="1"/>
  <c r="AA56" i="1"/>
  <c r="Z56" i="1"/>
  <c r="AB56" i="1" s="1"/>
  <c r="C56" i="1"/>
  <c r="AA55" i="1"/>
  <c r="Z55" i="1"/>
  <c r="AB55" i="1" s="1"/>
  <c r="C55" i="1"/>
  <c r="AA54" i="1"/>
  <c r="Z54" i="1"/>
  <c r="AB54" i="1" s="1"/>
  <c r="C54" i="1"/>
  <c r="AA53" i="1"/>
  <c r="Z53" i="1"/>
  <c r="AB53" i="1" s="1"/>
  <c r="C53" i="1"/>
  <c r="AA52" i="1"/>
  <c r="Z52" i="1"/>
  <c r="AB52" i="1" s="1"/>
  <c r="C52" i="1"/>
  <c r="AA51" i="1"/>
  <c r="Z51" i="1"/>
  <c r="AB51" i="1" s="1"/>
  <c r="C51" i="1"/>
  <c r="AA50" i="1"/>
  <c r="Z50" i="1"/>
  <c r="AB50" i="1" s="1"/>
  <c r="C50" i="1"/>
  <c r="AA49" i="1"/>
  <c r="Z49" i="1"/>
  <c r="AB49" i="1" s="1"/>
  <c r="C49" i="1"/>
  <c r="AA48" i="1"/>
  <c r="Z48" i="1"/>
  <c r="AB48" i="1" s="1"/>
  <c r="C48" i="1"/>
  <c r="AA47" i="1"/>
  <c r="Z47" i="1"/>
  <c r="AB47" i="1" s="1"/>
  <c r="C47" i="1"/>
  <c r="AA46" i="1"/>
  <c r="Z46" i="1"/>
  <c r="AB46" i="1" s="1"/>
  <c r="C46" i="1"/>
  <c r="AA45" i="1"/>
  <c r="Z45" i="1"/>
  <c r="AB45" i="1" s="1"/>
  <c r="C45" i="1"/>
  <c r="AA44" i="1"/>
  <c r="Z44" i="1"/>
  <c r="AB44" i="1" s="1"/>
  <c r="C44" i="1"/>
  <c r="AA43" i="1"/>
  <c r="Z43" i="1"/>
  <c r="AB43" i="1" s="1"/>
  <c r="C43" i="1"/>
  <c r="AA42" i="1"/>
  <c r="Z42" i="1"/>
  <c r="AB42" i="1" s="1"/>
  <c r="C42" i="1"/>
  <c r="AA41" i="1"/>
  <c r="Z41" i="1"/>
  <c r="AB41" i="1" s="1"/>
  <c r="C41" i="1"/>
  <c r="AA40" i="1"/>
  <c r="Z40" i="1"/>
  <c r="AB40" i="1" s="1"/>
  <c r="C40" i="1"/>
  <c r="AA39" i="1"/>
  <c r="Z39" i="1"/>
  <c r="AB39" i="1" s="1"/>
  <c r="C39" i="1"/>
  <c r="AA38" i="1"/>
  <c r="Z38" i="1"/>
  <c r="AB38" i="1" s="1"/>
  <c r="C38" i="1"/>
  <c r="AA37" i="1"/>
  <c r="Z37" i="1"/>
  <c r="AB37" i="1" s="1"/>
  <c r="C37" i="1"/>
  <c r="AA36" i="1"/>
  <c r="Z36" i="1"/>
  <c r="AB36" i="1" s="1"/>
  <c r="C36" i="1"/>
  <c r="AA35" i="1"/>
  <c r="Z35" i="1"/>
  <c r="AB35" i="1" s="1"/>
  <c r="C35" i="1"/>
  <c r="AA34" i="1"/>
  <c r="Z34" i="1"/>
  <c r="AB34" i="1" s="1"/>
  <c r="C34" i="1"/>
  <c r="AA33" i="1"/>
  <c r="Z33" i="1"/>
  <c r="AB33" i="1" s="1"/>
  <c r="C33" i="1"/>
  <c r="AA32" i="1"/>
  <c r="Z32" i="1"/>
  <c r="AB32" i="1" s="1"/>
  <c r="C32" i="1"/>
  <c r="AA31" i="1"/>
  <c r="Z31" i="1"/>
  <c r="AB31" i="1" s="1"/>
  <c r="C31" i="1"/>
  <c r="AA30" i="1"/>
  <c r="Z30" i="1"/>
  <c r="AB30" i="1" s="1"/>
  <c r="C30" i="1"/>
  <c r="AA29" i="1"/>
  <c r="Z29" i="1"/>
  <c r="AB29" i="1" s="1"/>
  <c r="C29" i="1"/>
  <c r="AA28" i="1"/>
  <c r="Z28" i="1"/>
  <c r="AB28" i="1" s="1"/>
  <c r="C28" i="1"/>
  <c r="AA27" i="1"/>
  <c r="Z27" i="1"/>
  <c r="AB27" i="1" s="1"/>
  <c r="C27" i="1"/>
  <c r="AA26" i="1"/>
  <c r="Z26" i="1"/>
  <c r="AB26" i="1" s="1"/>
  <c r="C26" i="1"/>
  <c r="AA25" i="1"/>
  <c r="Z25" i="1"/>
  <c r="AB25" i="1" s="1"/>
  <c r="C25" i="1"/>
  <c r="AA24" i="1"/>
  <c r="Z24" i="1"/>
  <c r="AB24" i="1" s="1"/>
  <c r="C24" i="1"/>
  <c r="AA23" i="1"/>
  <c r="Z23" i="1"/>
  <c r="AB23" i="1" s="1"/>
  <c r="C23" i="1"/>
  <c r="AA22" i="1"/>
  <c r="Z22" i="1"/>
  <c r="AB22" i="1" s="1"/>
  <c r="C22" i="1"/>
  <c r="AA21" i="1"/>
  <c r="Z21" i="1"/>
  <c r="AB21" i="1" s="1"/>
  <c r="C21" i="1"/>
  <c r="AA20" i="1"/>
  <c r="Z20" i="1"/>
  <c r="AB20" i="1" s="1"/>
  <c r="C20" i="1"/>
  <c r="AA19" i="1"/>
  <c r="Z19" i="1"/>
  <c r="AB19" i="1" s="1"/>
  <c r="C19" i="1"/>
  <c r="AA18" i="1"/>
  <c r="Z18" i="1"/>
  <c r="AB18" i="1" s="1"/>
  <c r="C18" i="1"/>
  <c r="AA17" i="1"/>
  <c r="Z17" i="1"/>
  <c r="AB17" i="1" s="1"/>
  <c r="C17" i="1"/>
  <c r="AA16" i="1"/>
  <c r="Z16" i="1"/>
  <c r="AB16" i="1" s="1"/>
  <c r="C16" i="1"/>
  <c r="AA15" i="1"/>
  <c r="Z15" i="1"/>
  <c r="AB15" i="1" s="1"/>
  <c r="C15" i="1"/>
  <c r="AA14" i="1"/>
  <c r="Z14" i="1"/>
  <c r="AB14" i="1" s="1"/>
  <c r="C14" i="1"/>
  <c r="AA13" i="1"/>
  <c r="Z13" i="1"/>
  <c r="AB13" i="1" s="1"/>
  <c r="C13" i="1"/>
  <c r="AA12" i="1"/>
  <c r="Z12" i="1"/>
  <c r="AB12" i="1" s="1"/>
  <c r="C12" i="1"/>
  <c r="AA11" i="1"/>
  <c r="Z11" i="1"/>
  <c r="AB11" i="1" s="1"/>
  <c r="C11" i="1"/>
  <c r="AA10" i="1"/>
  <c r="Z10" i="1"/>
  <c r="AB10" i="1" s="1"/>
  <c r="C10" i="1"/>
  <c r="AA9" i="1"/>
  <c r="Z9" i="1"/>
  <c r="AB9" i="1" s="1"/>
  <c r="C9" i="1"/>
  <c r="AA8" i="1"/>
  <c r="Z8" i="1"/>
  <c r="AB8" i="1" s="1"/>
  <c r="C8" i="1"/>
  <c r="AA7" i="1"/>
  <c r="Z7" i="1"/>
  <c r="AB7" i="1" s="1"/>
  <c r="C7" i="1"/>
  <c r="AA6" i="1"/>
  <c r="Z6" i="1"/>
  <c r="AB6" i="1" s="1"/>
  <c r="C6" i="1"/>
  <c r="AA5" i="1"/>
  <c r="Z5" i="1"/>
  <c r="AB5" i="1" s="1"/>
  <c r="C5" i="1"/>
  <c r="AA4" i="1"/>
  <c r="Z4" i="1"/>
  <c r="AB4" i="1" s="1"/>
  <c r="C4" i="1"/>
  <c r="AB61" i="1" l="1"/>
  <c r="AB65" i="1"/>
  <c r="AB69" i="1"/>
  <c r="AB73" i="1"/>
  <c r="AB77" i="1"/>
  <c r="AB81" i="1"/>
  <c r="AB85" i="1"/>
  <c r="AB89" i="1"/>
  <c r="AB93" i="1"/>
  <c r="AB97" i="1"/>
  <c r="AB101" i="1"/>
  <c r="AB105" i="1"/>
  <c r="AB109" i="1"/>
  <c r="AB113" i="1"/>
  <c r="AB117" i="1"/>
  <c r="AB121" i="1"/>
  <c r="AB125" i="1"/>
  <c r="AB129" i="1"/>
  <c r="AB133" i="1"/>
  <c r="AB137" i="1"/>
  <c r="AB141" i="1"/>
  <c r="AB146" i="1"/>
  <c r="AA146" i="1"/>
  <c r="AB148" i="1"/>
  <c r="AA148" i="1"/>
  <c r="AB150" i="1"/>
  <c r="AA150" i="1"/>
  <c r="AB152" i="1"/>
  <c r="AA152" i="1"/>
  <c r="AB154" i="1"/>
  <c r="AA154" i="1"/>
  <c r="AB156" i="1"/>
  <c r="AA156" i="1"/>
  <c r="AB158" i="1"/>
  <c r="AA158" i="1"/>
  <c r="AB160" i="1"/>
  <c r="AA160" i="1"/>
  <c r="AB162" i="1"/>
  <c r="AA162" i="1"/>
  <c r="AB164" i="1"/>
  <c r="AA164" i="1"/>
  <c r="AB166" i="1"/>
  <c r="AA166" i="1"/>
  <c r="AB168" i="1"/>
  <c r="AA168" i="1"/>
  <c r="AB63" i="1"/>
  <c r="AB67" i="1"/>
  <c r="AB71" i="1"/>
  <c r="AB75" i="1"/>
  <c r="AB79" i="1"/>
  <c r="AB83" i="1"/>
  <c r="AB87" i="1"/>
  <c r="AB91" i="1"/>
  <c r="AB95" i="1"/>
  <c r="AB99" i="1"/>
  <c r="AB103" i="1"/>
  <c r="AB107" i="1"/>
  <c r="AB111" i="1"/>
  <c r="AB115" i="1"/>
  <c r="AB119" i="1"/>
  <c r="AB123" i="1"/>
  <c r="AB127" i="1"/>
  <c r="AB131" i="1"/>
  <c r="AB135" i="1"/>
  <c r="AB139" i="1"/>
  <c r="AB143" i="1"/>
  <c r="AB145" i="1"/>
  <c r="AA145" i="1"/>
  <c r="AB147" i="1"/>
  <c r="AA147" i="1"/>
  <c r="AB149" i="1"/>
  <c r="AA149" i="1"/>
  <c r="AB151" i="1"/>
  <c r="AA151" i="1"/>
  <c r="AB153" i="1"/>
  <c r="AA153" i="1"/>
  <c r="AB155" i="1"/>
  <c r="AA155" i="1"/>
  <c r="AB157" i="1"/>
  <c r="AA157" i="1"/>
  <c r="AB159" i="1"/>
  <c r="AA159" i="1"/>
  <c r="AB161" i="1"/>
  <c r="AA161" i="1"/>
  <c r="AB163" i="1"/>
  <c r="AA163" i="1"/>
  <c r="AB165" i="1"/>
  <c r="AA165" i="1"/>
  <c r="AB167" i="1"/>
  <c r="AA167" i="1"/>
  <c r="AB169" i="1"/>
  <c r="AA169" i="1"/>
  <c r="AB171" i="1"/>
  <c r="AA171" i="1"/>
  <c r="AB173" i="1"/>
  <c r="AA173" i="1"/>
  <c r="AB175" i="1"/>
  <c r="AA175" i="1"/>
  <c r="AB177" i="1"/>
  <c r="AA177" i="1"/>
  <c r="AB179" i="1"/>
  <c r="AA179" i="1"/>
  <c r="AB181" i="1"/>
  <c r="AA181" i="1"/>
  <c r="AB183" i="1"/>
  <c r="AA183" i="1"/>
  <c r="AB185" i="1"/>
  <c r="AA185" i="1"/>
  <c r="AB170" i="1"/>
  <c r="AA170" i="1"/>
  <c r="AB172" i="1"/>
  <c r="AA172" i="1"/>
  <c r="AB174" i="1"/>
  <c r="AA174" i="1"/>
  <c r="AB176" i="1"/>
  <c r="AA176" i="1"/>
  <c r="AB178" i="1"/>
  <c r="AA178" i="1"/>
  <c r="AB180" i="1"/>
  <c r="AA180" i="1"/>
  <c r="AB182" i="1"/>
  <c r="AA182" i="1"/>
  <c r="AB184" i="1"/>
  <c r="AA184" i="1"/>
  <c r="AB186" i="1"/>
  <c r="AA186" i="1"/>
  <c r="AB188" i="1"/>
  <c r="AA188" i="1"/>
  <c r="AB190" i="1"/>
  <c r="AA190" i="1"/>
  <c r="AB192" i="1"/>
  <c r="AA192" i="1"/>
  <c r="AB194" i="1"/>
  <c r="AA194" i="1"/>
  <c r="AB196" i="1"/>
  <c r="AA196" i="1"/>
  <c r="AB198" i="1"/>
  <c r="AA198" i="1"/>
  <c r="AB200" i="1"/>
  <c r="AA200" i="1"/>
  <c r="AB202" i="1"/>
  <c r="AA202" i="1"/>
  <c r="AB204" i="1"/>
  <c r="AA204" i="1"/>
  <c r="AB206" i="1"/>
  <c r="AA206" i="1"/>
  <c r="AB208" i="1"/>
  <c r="AA208" i="1"/>
  <c r="AB210" i="1"/>
  <c r="AA210" i="1"/>
  <c r="AB212" i="1"/>
  <c r="AA212" i="1"/>
  <c r="AB214" i="1"/>
  <c r="AA214" i="1"/>
  <c r="AB187" i="1"/>
  <c r="AA187" i="1"/>
  <c r="AB189" i="1"/>
  <c r="AA189" i="1"/>
  <c r="AB191" i="1"/>
  <c r="AA191" i="1"/>
  <c r="AB193" i="1"/>
  <c r="AA193" i="1"/>
  <c r="AB195" i="1"/>
  <c r="AA195" i="1"/>
  <c r="AB197" i="1"/>
  <c r="AA197" i="1"/>
  <c r="AB199" i="1"/>
  <c r="AA199" i="1"/>
  <c r="AB201" i="1"/>
  <c r="AA201" i="1"/>
  <c r="AB203" i="1"/>
  <c r="AA203" i="1"/>
  <c r="AB205" i="1"/>
  <c r="AA205" i="1"/>
  <c r="AB207" i="1"/>
  <c r="AA207" i="1"/>
  <c r="AB209" i="1"/>
  <c r="AA209" i="1"/>
  <c r="AB211" i="1"/>
  <c r="AA211" i="1"/>
  <c r="AB213" i="1"/>
  <c r="AA213" i="1"/>
  <c r="AB215" i="1"/>
  <c r="AA215" i="1"/>
  <c r="AA216" i="1"/>
  <c r="AA217" i="1"/>
  <c r="AA218" i="1"/>
  <c r="AA219" i="1"/>
  <c r="AA220" i="1"/>
  <c r="AA221" i="1"/>
  <c r="AA222" i="1"/>
  <c r="AA223" i="1"/>
  <c r="AA224" i="1"/>
  <c r="AA225" i="1"/>
  <c r="AA226" i="1"/>
  <c r="AA227" i="1"/>
  <c r="AA228" i="1"/>
  <c r="AA229" i="1"/>
</calcChain>
</file>

<file path=xl/sharedStrings.xml><?xml version="1.0" encoding="utf-8"?>
<sst xmlns="http://schemas.openxmlformats.org/spreadsheetml/2006/main" count="20641" uniqueCount="438">
  <si>
    <t>59-alt</t>
  </si>
  <si>
    <t>60-alt</t>
  </si>
  <si>
    <t>61-alt</t>
  </si>
  <si>
    <t>62-alt</t>
  </si>
  <si>
    <t>63-alt</t>
  </si>
  <si>
    <t>64-alt</t>
  </si>
  <si>
    <t>65-alt</t>
  </si>
  <si>
    <t>66-alt</t>
  </si>
  <si>
    <t>67-alt</t>
  </si>
  <si>
    <t>67-alt-1</t>
  </si>
  <si>
    <t>68-alt</t>
  </si>
  <si>
    <t>69-alt</t>
  </si>
  <si>
    <t>70-alt</t>
  </si>
  <si>
    <t>71-alt</t>
  </si>
  <si>
    <t>Comportamientos Psicosociales</t>
  </si>
  <si>
    <t>Nombre</t>
  </si>
  <si>
    <t>Edad (en años)</t>
  </si>
  <si>
    <t>GRUPO ETARIO</t>
  </si>
  <si>
    <t>Sexo</t>
  </si>
  <si>
    <t>Lugar de residencia (Ciudad más cercana - País)</t>
  </si>
  <si>
    <t>Sector de residencia</t>
  </si>
  <si>
    <t>¿Cuál es el nivel más alto de educación que dispone?</t>
  </si>
  <si>
    <t>¿Cómo calificaría su nivel de conocimientos informáticos?</t>
  </si>
  <si>
    <t>¿Cómo calificaría su nivel de conocimientos sobre seguridad y privacidad en la red social Facebook?</t>
  </si>
  <si>
    <t>¿Desde qué año utiliza Facebook?</t>
  </si>
  <si>
    <t>Hago un análisis exhaustivo (SI=1, NO=0)
SI= Si aplico más de 4 opciones de análisis exhaustivo, entonces 1; caso contrario no hace análisis exhaustivo, entonces 0</t>
  </si>
  <si>
    <t xml:space="preserve">Seleccione la opción que mejor describa su forma de actuar cuando un conocido le envía una solicitud de amistad </t>
  </si>
  <si>
    <t>Si un contacto de Facebook, de su entera confianza, le solicita que le envíe a través de la red social Facebook su cédula de ciudadanía digitalizada. ¿Usted cumple el pedido?</t>
  </si>
  <si>
    <t>Seleccione la opción que mejor describa su forma de actuar cuando un usuario de Facebook le comunica que es ganador de una importante suma de dinero, por lo que le solicita: datos personales, número de cédula de ciudadanía, número de cuenta del Banco donde depositar el dinero</t>
  </si>
  <si>
    <t xml:space="preserve">¿Ha realizado alguna transacción a través de Facebook que haya requerido el número de su tarjeta de crédito? </t>
  </si>
  <si>
    <t>Seleccione la opción que considere cierta cuando ejecuta una actualización, rectificación o eliminación de su información personal</t>
  </si>
  <si>
    <t xml:space="preserve">¿Durante un viaje, hace publicaciones en Facebook de los sitios en los que se encuentra en ese momento? </t>
  </si>
  <si>
    <t>Seleccione la opción que mejor describa su forma de actuar cuando una persona famosa  le invita a ser su contacto o participar en algún evento.</t>
  </si>
  <si>
    <t>Procuro no hacer publicaciones relacionadas con mi vida personal</t>
  </si>
  <si>
    <t>Sabe clasificar a sus contactos en grupos afines</t>
  </si>
  <si>
    <t xml:space="preserve">¿Ha recibido a través de Facebook apoyo emocional de  usuarios de la red social, conocidos y desconocidos por usted, frente a algún inconveniente o calamidad que ha sufrido? </t>
  </si>
  <si>
    <t xml:space="preserve">¿Ha utilizado Facebook para brindar apoyo emocional a usuarios de la red social, conocidos y desconocidos por usted, frente a algún inconveniente o calamidad que decían tener? </t>
  </si>
  <si>
    <t>¿Ha reducido sus relaciones personales cara a cara con las personas que convive a diario debido al uso de Facebook?</t>
  </si>
  <si>
    <t>Seleccione la opción que mejor describa su forma de actuar cuando un desconocido le envía una solicitud de amistad</t>
  </si>
  <si>
    <t>Cuantitativo</t>
  </si>
  <si>
    <t>Cualitativo</t>
  </si>
  <si>
    <t>Femenino</t>
  </si>
  <si>
    <t>Quito</t>
  </si>
  <si>
    <t>Urbano</t>
  </si>
  <si>
    <t>Universitaria</t>
  </si>
  <si>
    <t>Medios</t>
  </si>
  <si>
    <t>Quito-Ecuador</t>
  </si>
  <si>
    <t>Secundaria</t>
  </si>
  <si>
    <t>Masculino</t>
  </si>
  <si>
    <t>Avanzados</t>
  </si>
  <si>
    <t>Rural</t>
  </si>
  <si>
    <t>Básicos</t>
  </si>
  <si>
    <t>Máximo nivel de riesgo: Se requieren acciones inmediatas con relación a todos los comportamientos</t>
  </si>
  <si>
    <t>Ecuador - uito</t>
  </si>
  <si>
    <t>Alto nivel de Riesgo: Se requieren revisar mayoría de comportamientos actuales</t>
  </si>
  <si>
    <t>Considerable - Notable nivel de riesgo: Hay comportamientos que deben revisarse</t>
  </si>
  <si>
    <t>Moderado nivel de riesgo: Hay comportamientos que deberían revisarse para llagar a un bajo nivel de riesgo</t>
  </si>
  <si>
    <t xml:space="preserve">Quito </t>
  </si>
  <si>
    <t>Bajo nivel de riesgo: El comportamiento es el adecuado, posee comportamientos que pueden considerarse seguros</t>
  </si>
  <si>
    <t>Bella Vista del SurQuito Ecuador</t>
  </si>
  <si>
    <t>QUITO</t>
  </si>
  <si>
    <t>Ecuador - Quito - Mena 2</t>
  </si>
  <si>
    <t>Quito- Ecuador</t>
  </si>
  <si>
    <t xml:space="preserve">quito </t>
  </si>
  <si>
    <t>La colina, frente a la ESPE</t>
  </si>
  <si>
    <t>Ninguno</t>
  </si>
  <si>
    <t>Quito - Ecuador</t>
  </si>
  <si>
    <t>Quito Ecuador</t>
  </si>
  <si>
    <t>Primaria</t>
  </si>
  <si>
    <t xml:space="preserve">Sangolqui </t>
  </si>
  <si>
    <t>Postgrado</t>
  </si>
  <si>
    <t>quito</t>
  </si>
  <si>
    <t>Ecuador</t>
  </si>
  <si>
    <t>Sangolqui-Ecuador</t>
  </si>
  <si>
    <t xml:space="preserve">Ecuador </t>
  </si>
  <si>
    <t>sangolqui</t>
  </si>
  <si>
    <t>Machachi-Ecuador</t>
  </si>
  <si>
    <t xml:space="preserve">ecuador </t>
  </si>
  <si>
    <t>sangolquí</t>
  </si>
  <si>
    <t>ecuador</t>
  </si>
  <si>
    <t>Quito, Ecuador</t>
  </si>
  <si>
    <t>Sangolqui- Ecuador</t>
  </si>
  <si>
    <t>Ecuador - Quito</t>
  </si>
  <si>
    <t>Sangolqui</t>
  </si>
  <si>
    <t xml:space="preserve">Ecuador Quito </t>
  </si>
  <si>
    <t>quito- ecuador</t>
  </si>
  <si>
    <t>Ecuador, Sangolqui</t>
  </si>
  <si>
    <t>conocoto</t>
  </si>
  <si>
    <t xml:space="preserve">sangolqui-Ecuador </t>
  </si>
  <si>
    <t>Sangolqui Ecuador</t>
  </si>
  <si>
    <t>capelo</t>
  </si>
  <si>
    <t>En Conocoto</t>
  </si>
  <si>
    <t>ecuador quito</t>
  </si>
  <si>
    <t>Carcelen</t>
  </si>
  <si>
    <t>Puerto Lopez</t>
  </si>
  <si>
    <t xml:space="preserve">Quito Ecuador </t>
  </si>
  <si>
    <t>Tambillo-Ecuador</t>
  </si>
  <si>
    <t>SANGOLQUÍ</t>
  </si>
  <si>
    <t>QUITO-ECUADOR</t>
  </si>
  <si>
    <t xml:space="preserve">Quito-Ecuador </t>
  </si>
  <si>
    <t>Calderon</t>
  </si>
  <si>
    <t>Ecuador quito carapungo</t>
  </si>
  <si>
    <t xml:space="preserve">Quito - Ecuador </t>
  </si>
  <si>
    <t>Cayambe</t>
  </si>
  <si>
    <t xml:space="preserve">Quito-ecuador </t>
  </si>
  <si>
    <t>Ecuador-Quito</t>
  </si>
  <si>
    <t>Lago agrio</t>
  </si>
  <si>
    <t xml:space="preserve">Magdalena alta </t>
  </si>
  <si>
    <t>La Troncal</t>
  </si>
  <si>
    <t>Guayaquil - Ecuador</t>
  </si>
  <si>
    <t>Ecuador- Guayaquil</t>
  </si>
  <si>
    <t>Quiti</t>
  </si>
  <si>
    <t xml:space="preserve">GUAYAQUIL </t>
  </si>
  <si>
    <t>Guayaquil_Ecuador</t>
  </si>
  <si>
    <t>Guayaquil</t>
  </si>
  <si>
    <t>GUAYAQUIL</t>
  </si>
  <si>
    <t>Santo Domingo</t>
  </si>
  <si>
    <t>Cuenca</t>
  </si>
  <si>
    <t xml:space="preserve">Ambato </t>
  </si>
  <si>
    <t>Quito-Valle de los Chillos</t>
  </si>
  <si>
    <t>Sangolquí</t>
  </si>
  <si>
    <t>Ambato</t>
  </si>
  <si>
    <t>Quito - Valle de los chillos</t>
  </si>
  <si>
    <t>Tomás de Berlanga y Av. Amazonas E4-307</t>
  </si>
  <si>
    <t>Sur de Quito</t>
  </si>
  <si>
    <t>Ibarra</t>
  </si>
  <si>
    <t>San Gabriel</t>
  </si>
  <si>
    <t>34 - alt</t>
  </si>
  <si>
    <t>35 - alt</t>
  </si>
  <si>
    <t>36 … 45 - alt</t>
  </si>
  <si>
    <t>46 - alt</t>
  </si>
  <si>
    <t>47 - alt</t>
  </si>
  <si>
    <t>TODOS RECONOCEN ALGUNOS DE LOS RIESGOS</t>
  </si>
  <si>
    <t>Apreciación del Nivel de Conocimiento principios de Seg. y Privac.</t>
  </si>
  <si>
    <t>Reconoce lo que es una violación de su Privacidad en línea</t>
  </si>
  <si>
    <t>Reconoce los términos que identifican ciberriesgos a los que se siente expuesto como usuario de la red social Facebook</t>
  </si>
  <si>
    <t>Reconoce las estrategias para mantener seguros los datos de su computador</t>
  </si>
  <si>
    <t>Reconoce las estrategias para salvaguardar de privacidad</t>
  </si>
  <si>
    <t>Reconoce el principio de seguridad que tiene que ver con privacidad</t>
  </si>
  <si>
    <t>Entiende el significado de disponer Privacidad en línea en una red social</t>
  </si>
  <si>
    <t>51-52-53-alt</t>
  </si>
  <si>
    <t>54-alt</t>
  </si>
  <si>
    <t>55-alt</t>
  </si>
  <si>
    <t>56-alt</t>
  </si>
  <si>
    <t>57-alt</t>
  </si>
  <si>
    <t>58-alt</t>
  </si>
  <si>
    <t>Apreciación del Nivel de Comprensión de la política</t>
  </si>
  <si>
    <t>¿Cree usted que la información personal que Facebook recopila de los usuarios es compartida con alguien?</t>
  </si>
  <si>
    <t>Conoce los temas enfocados en la Politica de Privacidad</t>
  </si>
  <si>
    <t>Conoce aplicaciones o personas que pueden llegar a obtener sus datos personales registrados en su perfil de Facebook</t>
  </si>
  <si>
    <t>Conoce las acciones para control de información personal que Facebook le ha otorgado como usuario</t>
  </si>
  <si>
    <t>¿Revisa las actualizaciones que Facebook hace a su política de Datos?</t>
  </si>
  <si>
    <t>machupichu</t>
  </si>
  <si>
    <t>21- alt</t>
  </si>
  <si>
    <t>31-alt</t>
  </si>
  <si>
    <t>32-alt</t>
  </si>
  <si>
    <t>33-alt</t>
  </si>
  <si>
    <t>Apreciación del Nivel de Conocimiento Conf. Privac.</t>
  </si>
  <si>
    <t>Sabe crear Grupos de usuarios</t>
  </si>
  <si>
    <t>Conoce el efecto de seleccionar “Todos” en la configuración de privacidad de Facebook</t>
  </si>
  <si>
    <t>Conoce la opción de configuración que un usuario debería utilizar para restringir:   1) Quienes pueden enviarle solicitudes de amistad - 2) Quienes pueden ver su lista de amigos</t>
  </si>
  <si>
    <t xml:space="preserve">Conoce la opción de configuración que un usuario debería utilizar para restringir en Facebook: la invitación de alguien para asistir a un evento; las invitaciones a una app que le haya enviado alguien; mensajes y videollamadas de alguien así como ponerse en contacto mediante la app de Messenger. </t>
  </si>
  <si>
    <t>73-alt</t>
  </si>
  <si>
    <t>74-alt</t>
  </si>
  <si>
    <t>75-alt</t>
  </si>
  <si>
    <t>76-alt</t>
  </si>
  <si>
    <t>¿Si fuera víctima de algún daño por utilizar Facebook, cuales acciones tomaría para protegerse?</t>
  </si>
  <si>
    <t>Apreciación del Nivel de conocimientos jurídicos</t>
  </si>
  <si>
    <t xml:space="preserve">¿Ha sido alguna vez víctima de algún daño por ser usuario de Facebook? </t>
  </si>
  <si>
    <t>Conoce donde Facebook  guarda los datos personales que usted registró al abrir su cuenta de usuario</t>
  </si>
  <si>
    <t>En los lugares donde cree que Facebook guarda sus datos personales, SI existen leyes vigentes de protección de datos que lo protejen, de alguna forma, ante una violación de seguridad y/o privacidad por ser usuario de Facebook</t>
  </si>
  <si>
    <t>Sabe que existen en su País de residencia, leyes vigentes de protección de datos que lo protejen, de alguna forma, ante una violación de seguridad y/o privacidad por ser usuario de Facebook</t>
  </si>
  <si>
    <t>Sabria actuar correctamente si fuera víctima de algún daño por utilizar Facebook</t>
  </si>
  <si>
    <t>Nunca</t>
  </si>
  <si>
    <t>Una vez</t>
  </si>
  <si>
    <t>Más de una vez</t>
  </si>
  <si>
    <t>SEGUROS</t>
  </si>
  <si>
    <t>Moderado nivel de riesgo</t>
  </si>
  <si>
    <t>RIESGOSOS</t>
  </si>
  <si>
    <t>ALTAMENTE RIESGOSOS</t>
  </si>
  <si>
    <t>Considerable nivel de riesgo</t>
  </si>
  <si>
    <t>Bajo nivel de riesgo</t>
  </si>
  <si>
    <t>Alto nivel de riesgo</t>
  </si>
  <si>
    <t>DE RIESGO INMINENTE</t>
  </si>
  <si>
    <t>Máximo nivel de riesgo</t>
  </si>
  <si>
    <t>MEDIO</t>
  </si>
  <si>
    <t>AVANZADO</t>
  </si>
  <si>
    <t>BAJO</t>
  </si>
  <si>
    <t>NINGUNO</t>
  </si>
  <si>
    <t>CULTURA DE SEGURIDAD</t>
  </si>
  <si>
    <t>Comportamientos Psicosociales - Cuantitativo</t>
  </si>
  <si>
    <t>Tipos de Comportamientos Psicosociales</t>
  </si>
  <si>
    <t>Nivel de Riesgo por Comportamientos Psicosociales</t>
  </si>
  <si>
    <t>Nivel de Conocimiento principios de Seg. y Privac.- Cualitativo</t>
  </si>
  <si>
    <t>Nivel de Conocimiento principios de Seg. y Privac. - Cuantitativo</t>
  </si>
  <si>
    <t>Nivel de Comprensión de la política - Cuantitativo</t>
  </si>
  <si>
    <t>Nivel de Comprensión de la política - Cualitativo</t>
  </si>
  <si>
    <t>Nivel de Conocimiento Conf. Privac - Cuantitativo</t>
  </si>
  <si>
    <t>Nivel de Conocimiento Conf. Privac - Cualitativo</t>
  </si>
  <si>
    <t>Nivel de conocimientos jurídicos - Cuantitativo</t>
  </si>
  <si>
    <t>Nivel de conocimientos jurídicos - Cualitativo</t>
  </si>
  <si>
    <t>CULTURA DE SEGURIDAD - CUANTITATIVO</t>
  </si>
  <si>
    <t>CULTURA DE SEGURIDAD - CUALITATIVO</t>
  </si>
  <si>
    <t>Nivel de Conciencia REAL Cuantitativo</t>
  </si>
  <si>
    <t>Nivel de Conciencia REAL Cualitativo</t>
  </si>
  <si>
    <t>REAL</t>
  </si>
  <si>
    <t>PERCIBIDO</t>
  </si>
  <si>
    <t xml:space="preserve">Comparacion entre el nivel de conciencia hipotetico y real sobre privacidad y seguridad de los usuarios de Facebook </t>
  </si>
  <si>
    <t>LO REAL ES MAYOR QUE LO ASUMIDO (HIPOTÉTICO)</t>
  </si>
  <si>
    <t>LO REAL ES IGUAL QUE LO ASUMIDO (HIPOTÉTICO)</t>
  </si>
  <si>
    <t>LO REAL ES MENOR QUE LO ASUMIDO (HIPOTÉTICO)</t>
  </si>
  <si>
    <t xml:space="preserve">¿Sabe interpretar la política de privacidad de Facebook?; </t>
  </si>
  <si>
    <t>Entrevistado 1</t>
  </si>
  <si>
    <t>Entrevistado 2</t>
  </si>
  <si>
    <t>Entrevistado 3</t>
  </si>
  <si>
    <t>Entrevistado 4</t>
  </si>
  <si>
    <t>Entrevistado 5</t>
  </si>
  <si>
    <t>Entrevistado 6</t>
  </si>
  <si>
    <t>Entrevistado 7</t>
  </si>
  <si>
    <t>Entrevistado 8</t>
  </si>
  <si>
    <t>Entrevistado 9</t>
  </si>
  <si>
    <t>Entrevistado 10</t>
  </si>
  <si>
    <t>Entrevistado 11</t>
  </si>
  <si>
    <t>Entrevistado 12</t>
  </si>
  <si>
    <t>Entrevistado 13</t>
  </si>
  <si>
    <t>Entrevistado 14</t>
  </si>
  <si>
    <t>Entrevistado 15</t>
  </si>
  <si>
    <t>Entrevistado 16</t>
  </si>
  <si>
    <t>Entrevistado 17</t>
  </si>
  <si>
    <t>Entrevistado 18</t>
  </si>
  <si>
    <t>Entrevistado 19</t>
  </si>
  <si>
    <t>Entrevistado 20</t>
  </si>
  <si>
    <t>Entrevistado 21</t>
  </si>
  <si>
    <t>Entrevistado 22</t>
  </si>
  <si>
    <t>Entrevistado 23</t>
  </si>
  <si>
    <t>Entrevistado 24</t>
  </si>
  <si>
    <t>Entrevistado 25</t>
  </si>
  <si>
    <t>Entrevistado 26</t>
  </si>
  <si>
    <t>Entrevistado 27</t>
  </si>
  <si>
    <t>Entrevistado 28</t>
  </si>
  <si>
    <t>Entrevistado 29</t>
  </si>
  <si>
    <t>Entrevistado 30</t>
  </si>
  <si>
    <t>Entrevistado 31</t>
  </si>
  <si>
    <t>Entrevistado 32</t>
  </si>
  <si>
    <t>Entrevistado 33</t>
  </si>
  <si>
    <t>Entrevistado 34</t>
  </si>
  <si>
    <t>Entrevistado 35</t>
  </si>
  <si>
    <t>Entrevistado 36</t>
  </si>
  <si>
    <t>Entrevistado 37</t>
  </si>
  <si>
    <t>Entrevistado 38</t>
  </si>
  <si>
    <t>Entrevistado 39</t>
  </si>
  <si>
    <t>Entrevistado 40</t>
  </si>
  <si>
    <t>Entrevistado 41</t>
  </si>
  <si>
    <t>Entrevistado 42</t>
  </si>
  <si>
    <t>Entrevistado 43</t>
  </si>
  <si>
    <t>Entrevistado 44</t>
  </si>
  <si>
    <t>Entrevistado 45</t>
  </si>
  <si>
    <t>Entrevistado 46</t>
  </si>
  <si>
    <t>Entrevistado 47</t>
  </si>
  <si>
    <t>Entrevistado 48</t>
  </si>
  <si>
    <t>Entrevistado 49</t>
  </si>
  <si>
    <t>Entrevistado 50</t>
  </si>
  <si>
    <t>Entrevistado 51</t>
  </si>
  <si>
    <t>Entrevistado 52</t>
  </si>
  <si>
    <t>Entrevistado 53</t>
  </si>
  <si>
    <t>Entrevistado 54</t>
  </si>
  <si>
    <t>Entrevistado 55</t>
  </si>
  <si>
    <t>Entrevistado 56</t>
  </si>
  <si>
    <t>Entrevistado 57</t>
  </si>
  <si>
    <t>Entrevistado 58</t>
  </si>
  <si>
    <t>Entrevistado 59</t>
  </si>
  <si>
    <t>Entrevistado 60</t>
  </si>
  <si>
    <t>Entrevistado 61</t>
  </si>
  <si>
    <t>Entrevistado 62</t>
  </si>
  <si>
    <t>Entrevistado 63</t>
  </si>
  <si>
    <t>Entrevistado 64</t>
  </si>
  <si>
    <t>Entrevistado 65</t>
  </si>
  <si>
    <t>Entrevistado 66</t>
  </si>
  <si>
    <t>Entrevistado 67</t>
  </si>
  <si>
    <t>Entrevistado 68</t>
  </si>
  <si>
    <t>Entrevistado 69</t>
  </si>
  <si>
    <t>Entrevistado 70</t>
  </si>
  <si>
    <t>Entrevistado 71</t>
  </si>
  <si>
    <t>Entrevistado 72</t>
  </si>
  <si>
    <t>Entrevistado 73</t>
  </si>
  <si>
    <t>Entrevistado 74</t>
  </si>
  <si>
    <t>Entrevistado 75</t>
  </si>
  <si>
    <t>Entrevistado 76</t>
  </si>
  <si>
    <t>Entrevistado 77</t>
  </si>
  <si>
    <t>Entrevistado 78</t>
  </si>
  <si>
    <t>Entrevistado 79</t>
  </si>
  <si>
    <t>Entrevistado 80</t>
  </si>
  <si>
    <t>Entrevistado 81</t>
  </si>
  <si>
    <t>Entrevistado 82</t>
  </si>
  <si>
    <t>Entrevistado 83</t>
  </si>
  <si>
    <t>Entrevistado 84</t>
  </si>
  <si>
    <t>Entrevistado 85</t>
  </si>
  <si>
    <t>Entrevistado 86</t>
  </si>
  <si>
    <t>Entrevistado 87</t>
  </si>
  <si>
    <t>Entrevistado 88</t>
  </si>
  <si>
    <t>Entrevistado 89</t>
  </si>
  <si>
    <t>Entrevistado 90</t>
  </si>
  <si>
    <t>Entrevistado 91</t>
  </si>
  <si>
    <t>Entrevistado 92</t>
  </si>
  <si>
    <t>Entrevistado 93</t>
  </si>
  <si>
    <t>Entrevistado 94</t>
  </si>
  <si>
    <t>Entrevistado 95</t>
  </si>
  <si>
    <t>Entrevistado 96</t>
  </si>
  <si>
    <t>Entrevistado 97</t>
  </si>
  <si>
    <t>Entrevistado 98</t>
  </si>
  <si>
    <t>Entrevistado 99</t>
  </si>
  <si>
    <t>Entrevistado 100</t>
  </si>
  <si>
    <t>Entrevistado 101</t>
  </si>
  <si>
    <t>Entrevistado 102</t>
  </si>
  <si>
    <t>Entrevistado 103</t>
  </si>
  <si>
    <t>Entrevistado 104</t>
  </si>
  <si>
    <t>Entrevistado 105</t>
  </si>
  <si>
    <t>Entrevistado 106</t>
  </si>
  <si>
    <t>Entrevistado 107</t>
  </si>
  <si>
    <t>Entrevistado 108</t>
  </si>
  <si>
    <t>Entrevistado 109</t>
  </si>
  <si>
    <t>Entrevistado 110</t>
  </si>
  <si>
    <t>Entrevistado 111</t>
  </si>
  <si>
    <t>Entrevistado 112</t>
  </si>
  <si>
    <t>Entrevistado 113</t>
  </si>
  <si>
    <t>Entrevistado 114</t>
  </si>
  <si>
    <t>Entrevistado 115</t>
  </si>
  <si>
    <t>Entrevistado 116</t>
  </si>
  <si>
    <t>Entrevistado 117</t>
  </si>
  <si>
    <t>Entrevistado 118</t>
  </si>
  <si>
    <t>Entrevistado 119</t>
  </si>
  <si>
    <t>Entrevistado 120</t>
  </si>
  <si>
    <t>Entrevistado 121</t>
  </si>
  <si>
    <t>Entrevistado 122</t>
  </si>
  <si>
    <t>Entrevistado 123</t>
  </si>
  <si>
    <t>Entrevistado 124</t>
  </si>
  <si>
    <t>Entrevistado 125</t>
  </si>
  <si>
    <t>Entrevistado 126</t>
  </si>
  <si>
    <t>Entrevistado 127</t>
  </si>
  <si>
    <t>Entrevistado 128</t>
  </si>
  <si>
    <t>Entrevistado 129</t>
  </si>
  <si>
    <t>Entrevistado 130</t>
  </si>
  <si>
    <t>Entrevistado 131</t>
  </si>
  <si>
    <t>Entrevistado 132</t>
  </si>
  <si>
    <t>Entrevistado 133</t>
  </si>
  <si>
    <t>Entrevistado 134</t>
  </si>
  <si>
    <t>Entrevistado 135</t>
  </si>
  <si>
    <t>Entrevistado 136</t>
  </si>
  <si>
    <t>Entrevistado 137</t>
  </si>
  <si>
    <t>Entrevistado 138</t>
  </si>
  <si>
    <t>Entrevistado 139</t>
  </si>
  <si>
    <t>Entrevistado 140</t>
  </si>
  <si>
    <t>Entrevistado 141</t>
  </si>
  <si>
    <t>Entrevistado 142</t>
  </si>
  <si>
    <t>Entrevistado 143</t>
  </si>
  <si>
    <t>Entrevistado 144</t>
  </si>
  <si>
    <t>Entrevistado 145</t>
  </si>
  <si>
    <t>Entrevistado 146</t>
  </si>
  <si>
    <t>Entrevistado 147</t>
  </si>
  <si>
    <t>Entrevistado 148</t>
  </si>
  <si>
    <t>Entrevistado 149</t>
  </si>
  <si>
    <t>Entrevistado 150</t>
  </si>
  <si>
    <t>Entrevistado 151</t>
  </si>
  <si>
    <t>Entrevistado 152</t>
  </si>
  <si>
    <t>Entrevistado 153</t>
  </si>
  <si>
    <t>Entrevistado 154</t>
  </si>
  <si>
    <t>Entrevistado 155</t>
  </si>
  <si>
    <t>Entrevistado 156</t>
  </si>
  <si>
    <t>Entrevistado 157</t>
  </si>
  <si>
    <t>Entrevistado 158</t>
  </si>
  <si>
    <t>Entrevistado 159</t>
  </si>
  <si>
    <t>Entrevistado 160</t>
  </si>
  <si>
    <t>Entrevistado 161</t>
  </si>
  <si>
    <t>Entrevistado 162</t>
  </si>
  <si>
    <t>Entrevistado 163</t>
  </si>
  <si>
    <t>Entrevistado 164</t>
  </si>
  <si>
    <t>Entrevistado 165</t>
  </si>
  <si>
    <t>Entrevistado 166</t>
  </si>
  <si>
    <t>Entrevistado 167</t>
  </si>
  <si>
    <t>Entrevistado 168</t>
  </si>
  <si>
    <t>Entrevistado 169</t>
  </si>
  <si>
    <t>Entrevistado 170</t>
  </si>
  <si>
    <t>Entrevistado 171</t>
  </si>
  <si>
    <t>Entrevistado 172</t>
  </si>
  <si>
    <t>Entrevistado 173</t>
  </si>
  <si>
    <t>Entrevistado 174</t>
  </si>
  <si>
    <t>Entrevistado 175</t>
  </si>
  <si>
    <t>Entrevistado 176</t>
  </si>
  <si>
    <t>Entrevistado 177</t>
  </si>
  <si>
    <t>Entrevistado 178</t>
  </si>
  <si>
    <t>Entrevistado 179</t>
  </si>
  <si>
    <t>Entrevistado 180</t>
  </si>
  <si>
    <t>Entrevistado 181</t>
  </si>
  <si>
    <t>Entrevistado 182</t>
  </si>
  <si>
    <t>Entrevistado 183</t>
  </si>
  <si>
    <t>Entrevistado 184</t>
  </si>
  <si>
    <t>Entrevistado 185</t>
  </si>
  <si>
    <t>Entrevistado 186</t>
  </si>
  <si>
    <t>Entrevistado 187</t>
  </si>
  <si>
    <t>Entrevistado 188</t>
  </si>
  <si>
    <t>Entrevistado 189</t>
  </si>
  <si>
    <t>Entrevistado 190</t>
  </si>
  <si>
    <t>Entrevistado 191</t>
  </si>
  <si>
    <t>Entrevistado 192</t>
  </si>
  <si>
    <t>Entrevistado 193</t>
  </si>
  <si>
    <t>Entrevistado 194</t>
  </si>
  <si>
    <t>Entrevistado 195</t>
  </si>
  <si>
    <t>Entrevistado 196</t>
  </si>
  <si>
    <t>Entrevistado 197</t>
  </si>
  <si>
    <t>Entrevistado 198</t>
  </si>
  <si>
    <t>Entrevistado 199</t>
  </si>
  <si>
    <t>Entrevistado 200</t>
  </si>
  <si>
    <t>Entrevistado 201</t>
  </si>
  <si>
    <t>Entrevistado 202</t>
  </si>
  <si>
    <t>Entrevistado 203</t>
  </si>
  <si>
    <t>Entrevistado 204</t>
  </si>
  <si>
    <t>Entrevistado 205</t>
  </si>
  <si>
    <t>Entrevistado 206</t>
  </si>
  <si>
    <t>Entrevistado 207</t>
  </si>
  <si>
    <t>Entrevistado 208</t>
  </si>
  <si>
    <t>Entrevistado 209</t>
  </si>
  <si>
    <t>Entrevistado 210</t>
  </si>
  <si>
    <t>Entrevistado 211</t>
  </si>
  <si>
    <t>Entrevistado 212</t>
  </si>
  <si>
    <t>Entrevistado 213</t>
  </si>
  <si>
    <t>Entrevistado 214</t>
  </si>
  <si>
    <t>Entrevistado 215</t>
  </si>
  <si>
    <t>Entrevistado 216</t>
  </si>
  <si>
    <t>Entrevistado 217</t>
  </si>
  <si>
    <t>Entrevistado 218</t>
  </si>
  <si>
    <t>Entrevistado 219</t>
  </si>
  <si>
    <t>Entrevistado 220</t>
  </si>
  <si>
    <t>Entrevistado 221</t>
  </si>
  <si>
    <t>Entrevistado 222</t>
  </si>
  <si>
    <t>Entrevistado 223</t>
  </si>
  <si>
    <t>Entrevistado 224</t>
  </si>
  <si>
    <t>Entrevistado 225</t>
  </si>
  <si>
    <t>Entrevistado 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</si>
</sst>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amily val="2"/>
    </font>
    <font>
      <sz val="11"/>
      <color theme="1"/>
      <name val="Calibri"/>
      <family val="2"/>
      <scheme val="minor"/>
    </font>
    <font>
      <sz val="11"/>
      <color theme="0"/>
      <name val="Calibri"/>
      <family val="2"/>
      <scheme val="minor"/>
    </font>
    <font>
      <sz val="10"/>
      <color rgb="FF000000"/>
      <name val="Arial"/>
      <family val="2"/>
    </font>
    <font>
      <sz val="10"/>
      <color rgb="FF00B050"/>
      <name val="Arial"/>
      <family val="2"/>
    </font>
    <font>
      <sz val="10"/>
      <color theme="0"/>
      <name val="Arial"/>
      <family val="2"/>
    </font>
    <font>
      <sz val="10"/>
      <color rgb="FFFF0000"/>
      <name val="Arial"/>
      <family val="2"/>
    </font>
    <font>
      <sz val="10"/>
      <name val="Arial"/>
      <family val="2"/>
    </font>
    <font>
      <sz val="10"/>
      <color rgb="FFFFC000"/>
      <name val="Arial"/>
      <family val="2"/>
    </font>
    <font>
      <sz val="11"/>
      <color rgb="FF00B050"/>
      <name val="Calibri"/>
      <family val="2"/>
      <scheme val="minor"/>
    </font>
  </fonts>
  <fills count="10">
    <fill>
      <patternFill patternType="none"/>
    </fill>
    <fill>
      <patternFill patternType="gray125"/>
    </fill>
    <fill>
      <patternFill patternType="solid">
        <fgColor rgb="FF7030A0"/>
        <bgColor indexed="64"/>
      </patternFill>
    </fill>
    <fill>
      <patternFill patternType="solid">
        <fgColor rgb="FFC00000"/>
        <bgColor indexed="64"/>
      </patternFill>
    </fill>
    <fill>
      <patternFill patternType="solid">
        <fgColor rgb="FFFFC000"/>
        <bgColor indexed="64"/>
      </patternFill>
    </fill>
    <fill>
      <patternFill patternType="solid">
        <fgColor rgb="FF00B0F0"/>
        <bgColor indexed="64"/>
      </patternFill>
    </fill>
    <fill>
      <patternFill patternType="solid">
        <fgColor theme="8"/>
        <bgColor indexed="64"/>
      </patternFill>
    </fill>
    <fill>
      <patternFill patternType="solid">
        <fgColor rgb="FFFF0066"/>
        <bgColor indexed="64"/>
      </patternFill>
    </fill>
    <fill>
      <patternFill patternType="solid">
        <fgColor rgb="FF00B050"/>
        <bgColor indexed="64"/>
      </patternFill>
    </fill>
    <fill>
      <patternFill patternType="solid">
        <fgColor theme="7" tint="-0.249977111117893"/>
        <bgColor indexed="64"/>
      </patternFill>
    </fill>
  </fills>
  <borders count="1">
    <border>
      <left/>
      <right/>
      <top/>
      <bottom/>
      <diagonal/>
    </border>
  </borders>
  <cellStyleXfs count="4">
    <xf numFmtId="0" fontId="0" fillId="0" borderId="0"/>
    <xf numFmtId="0" fontId="3" fillId="0" borderId="0"/>
    <xf numFmtId="0" fontId="3" fillId="0" borderId="0"/>
    <xf numFmtId="0" fontId="1" fillId="0" borderId="0"/>
  </cellStyleXfs>
  <cellXfs count="88">
    <xf numFmtId="0" fontId="0" fillId="0" borderId="0" xfId="0"/>
    <xf numFmtId="0" fontId="0" fillId="0" borderId="0" xfId="0" applyFont="1" applyAlignment="1"/>
    <xf numFmtId="0" fontId="4" fillId="0" borderId="0" xfId="0" applyFont="1" applyAlignment="1"/>
    <xf numFmtId="0" fontId="6" fillId="0" borderId="0" xfId="0" applyFont="1" applyAlignment="1"/>
    <xf numFmtId="0" fontId="5" fillId="2" borderId="0" xfId="0" applyFont="1" applyFill="1" applyAlignment="1">
      <alignment horizontal="center" vertical="center"/>
    </xf>
    <xf numFmtId="0" fontId="7" fillId="0" borderId="0" xfId="0" applyFont="1" applyAlignment="1"/>
    <xf numFmtId="0" fontId="7" fillId="0" borderId="0" xfId="0" quotePrefix="1" applyFont="1" applyAlignment="1"/>
    <xf numFmtId="2" fontId="5" fillId="2" borderId="0" xfId="0" applyNumberFormat="1" applyFont="1" applyFill="1" applyAlignment="1"/>
    <xf numFmtId="0" fontId="5" fillId="2" borderId="0" xfId="0" applyFont="1" applyFill="1" applyAlignment="1"/>
    <xf numFmtId="0" fontId="3" fillId="0" borderId="0" xfId="0" applyFont="1" applyAlignment="1"/>
    <xf numFmtId="0" fontId="5" fillId="0" borderId="0" xfId="0" applyFont="1" applyAlignment="1">
      <alignment horizontal="center" vertical="center"/>
    </xf>
    <xf numFmtId="0" fontId="5" fillId="3" borderId="0" xfId="0" applyFont="1" applyFill="1" applyAlignment="1">
      <alignment horizontal="center" vertical="center"/>
    </xf>
    <xf numFmtId="2" fontId="0" fillId="0" borderId="0" xfId="0" applyNumberFormat="1" applyFont="1" applyAlignment="1"/>
    <xf numFmtId="2" fontId="7" fillId="0" borderId="0" xfId="1" applyNumberFormat="1" applyFont="1" applyAlignment="1"/>
    <xf numFmtId="2" fontId="5" fillId="3" borderId="0" xfId="0" applyNumberFormat="1" applyFont="1" applyFill="1" applyAlignment="1">
      <alignment horizontal="center" vertical="center"/>
    </xf>
    <xf numFmtId="0" fontId="3" fillId="0" borderId="0" xfId="2" applyFont="1" applyAlignment="1"/>
    <xf numFmtId="0" fontId="8" fillId="4" borderId="0" xfId="2" applyFont="1" applyFill="1" applyAlignment="1"/>
    <xf numFmtId="0" fontId="4" fillId="0" borderId="0" xfId="2" applyFont="1" applyAlignment="1"/>
    <xf numFmtId="0" fontId="3" fillId="5" borderId="0" xfId="2" applyFont="1" applyFill="1" applyAlignment="1">
      <alignment horizontal="center" vertical="center"/>
    </xf>
    <xf numFmtId="0" fontId="7" fillId="0" borderId="0" xfId="2" applyFont="1" applyAlignment="1"/>
    <xf numFmtId="2" fontId="3" fillId="5" borderId="0" xfId="2" applyNumberFormat="1" applyFont="1" applyFill="1" applyAlignment="1"/>
    <xf numFmtId="0" fontId="3" fillId="5" borderId="0" xfId="2" applyFont="1" applyFill="1" applyAlignment="1"/>
    <xf numFmtId="0" fontId="1" fillId="0" borderId="0" xfId="3" applyFont="1" applyAlignment="1"/>
    <xf numFmtId="0" fontId="1" fillId="0" borderId="0" xfId="3"/>
    <xf numFmtId="0" fontId="9" fillId="0" borderId="0" xfId="3" applyFont="1"/>
    <xf numFmtId="0" fontId="7" fillId="0" borderId="0" xfId="3" applyFont="1" applyAlignment="1"/>
    <xf numFmtId="0" fontId="3" fillId="6" borderId="0" xfId="2" applyFont="1" applyFill="1" applyAlignment="1"/>
    <xf numFmtId="0" fontId="0" fillId="0" borderId="0" xfId="0" applyFont="1" applyAlignment="1">
      <alignment horizontal="center"/>
    </xf>
    <xf numFmtId="0" fontId="5" fillId="3" borderId="0" xfId="0" applyFont="1" applyFill="1" applyAlignment="1">
      <alignment horizontal="center" vertical="center" wrapText="1"/>
    </xf>
    <xf numFmtId="0" fontId="5" fillId="2" borderId="0" xfId="0" applyFont="1" applyFill="1" applyAlignment="1">
      <alignment horizontal="center" vertical="center" wrapText="1"/>
    </xf>
    <xf numFmtId="0" fontId="0" fillId="0" borderId="0" xfId="0" applyFont="1" applyAlignment="1">
      <alignment horizontal="center"/>
    </xf>
    <xf numFmtId="0" fontId="5" fillId="3" borderId="0" xfId="0" applyFont="1" applyFill="1" applyAlignment="1">
      <alignment horizontal="center" vertical="center" wrapText="1"/>
    </xf>
    <xf numFmtId="2" fontId="7" fillId="0" borderId="0" xfId="0" applyNumberFormat="1" applyFont="1" applyAlignment="1"/>
    <xf numFmtId="0" fontId="5" fillId="3" borderId="0" xfId="0" applyFont="1" applyFill="1" applyAlignment="1"/>
    <xf numFmtId="0" fontId="5" fillId="3" borderId="0" xfId="0" applyFont="1" applyFill="1" applyAlignment="1">
      <alignment horizontal="center"/>
    </xf>
    <xf numFmtId="0" fontId="0" fillId="5" borderId="0" xfId="0" applyFont="1" applyFill="1" applyAlignment="1"/>
    <xf numFmtId="0" fontId="0" fillId="5" borderId="0" xfId="0" applyFont="1" applyFill="1" applyAlignment="1">
      <alignment horizontal="center"/>
    </xf>
    <xf numFmtId="0" fontId="0" fillId="5" borderId="0" xfId="0" applyFont="1" applyFill="1" applyAlignment="1">
      <alignment horizontal="center" vertical="center" wrapText="1"/>
    </xf>
    <xf numFmtId="0" fontId="5" fillId="8" borderId="0" xfId="3" applyFont="1" applyFill="1" applyAlignment="1">
      <alignment horizontal="center" vertical="center"/>
    </xf>
    <xf numFmtId="2" fontId="5" fillId="8" borderId="0" xfId="3" applyNumberFormat="1" applyFont="1" applyFill="1" applyAlignment="1"/>
    <xf numFmtId="0" fontId="5" fillId="8" borderId="0" xfId="3" applyFont="1" applyFill="1" applyAlignment="1"/>
    <xf numFmtId="0" fontId="0" fillId="8" borderId="0" xfId="0" applyFont="1" applyFill="1" applyAlignment="1"/>
    <xf numFmtId="0" fontId="0" fillId="8" borderId="0" xfId="0" applyFont="1" applyFill="1" applyAlignment="1">
      <alignment horizontal="center"/>
    </xf>
    <xf numFmtId="0" fontId="0" fillId="7" borderId="0" xfId="0" applyFont="1" applyFill="1" applyAlignment="1">
      <alignment horizontal="center" vertical="center" wrapText="1"/>
    </xf>
    <xf numFmtId="0" fontId="5" fillId="7" borderId="0" xfId="3" applyFont="1" applyFill="1" applyAlignment="1">
      <alignment horizontal="center" vertical="center"/>
    </xf>
    <xf numFmtId="2" fontId="2" fillId="7" borderId="0" xfId="3" applyNumberFormat="1" applyFont="1" applyFill="1" applyAlignment="1"/>
    <xf numFmtId="0" fontId="2" fillId="7" borderId="0" xfId="3" applyFont="1" applyFill="1" applyAlignment="1"/>
    <xf numFmtId="0" fontId="1" fillId="7" borderId="0" xfId="3" applyFill="1"/>
    <xf numFmtId="0" fontId="3" fillId="7" borderId="0" xfId="2" applyFont="1" applyFill="1" applyAlignment="1"/>
    <xf numFmtId="0" fontId="0" fillId="8" borderId="0" xfId="0" applyFont="1" applyFill="1" applyAlignment="1">
      <alignment horizontal="center" vertical="center" wrapText="1"/>
    </xf>
    <xf numFmtId="0" fontId="0" fillId="7" borderId="0" xfId="0" applyFont="1" applyFill="1" applyAlignment="1">
      <alignment horizontal="center"/>
    </xf>
    <xf numFmtId="0" fontId="0" fillId="0" borderId="0" xfId="0" applyFont="1" applyFill="1" applyAlignment="1">
      <alignment horizontal="center"/>
    </xf>
    <xf numFmtId="0" fontId="0" fillId="5" borderId="0" xfId="0" applyFont="1" applyFill="1" applyAlignment="1">
      <alignment horizontal="center" vertical="center"/>
    </xf>
    <xf numFmtId="0" fontId="0" fillId="7" borderId="0" xfId="0" applyFont="1" applyFill="1" applyAlignment="1">
      <alignment horizontal="center" vertical="center"/>
    </xf>
    <xf numFmtId="0" fontId="0" fillId="8" borderId="0" xfId="0" applyFont="1" applyFill="1" applyAlignment="1">
      <alignment horizontal="center" vertical="center"/>
    </xf>
    <xf numFmtId="0" fontId="0" fillId="9" borderId="0" xfId="0" applyFont="1" applyFill="1" applyAlignment="1">
      <alignment horizontal="center" vertical="center" wrapText="1"/>
    </xf>
    <xf numFmtId="0" fontId="0" fillId="9" borderId="0" xfId="0" applyFont="1" applyFill="1" applyAlignment="1">
      <alignment horizontal="center" vertical="center"/>
    </xf>
    <xf numFmtId="2" fontId="5" fillId="2" borderId="0" xfId="0" applyNumberFormat="1" applyFont="1" applyFill="1" applyAlignment="1">
      <alignment horizontal="center"/>
    </xf>
    <xf numFmtId="0" fontId="0" fillId="9" borderId="0" xfId="0" applyFont="1" applyFill="1" applyAlignment="1">
      <alignment horizontal="center"/>
    </xf>
    <xf numFmtId="0" fontId="5" fillId="2" borderId="0" xfId="0" applyFont="1" applyFill="1" applyAlignment="1">
      <alignment horizontal="center" vertical="center" wrapText="1"/>
    </xf>
    <xf numFmtId="0" fontId="0" fillId="0" borderId="0" xfId="0" applyFont="1" applyAlignment="1">
      <alignment horizontal="center"/>
    </xf>
    <xf numFmtId="0" fontId="5" fillId="3" borderId="0" xfId="0" applyFont="1" applyFill="1" applyAlignment="1">
      <alignment horizontal="center" vertical="center" wrapText="1"/>
    </xf>
    <xf numFmtId="0" fontId="0" fillId="5" borderId="0" xfId="0" applyFont="1" applyFill="1" applyAlignment="1">
      <alignment horizontal="center" vertical="center" wrapText="1"/>
    </xf>
    <xf numFmtId="0" fontId="0" fillId="7" borderId="0" xfId="0" applyFont="1" applyFill="1" applyAlignment="1">
      <alignment horizontal="center" vertical="center" wrapText="1"/>
    </xf>
    <xf numFmtId="0" fontId="0" fillId="8" borderId="0" xfId="0" applyFont="1" applyFill="1" applyAlignment="1">
      <alignment horizontal="center" vertical="center" wrapText="1"/>
    </xf>
    <xf numFmtId="0" fontId="0" fillId="9" borderId="0" xfId="0" applyFont="1" applyFill="1" applyAlignment="1">
      <alignment horizont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xf>
    <xf numFmtId="0" fontId="5" fillId="7" borderId="0" xfId="0" applyFont="1" applyFill="1" applyAlignment="1">
      <alignment horizontal="center" vertical="center" wrapText="1"/>
    </xf>
    <xf numFmtId="0" fontId="5" fillId="7" borderId="0" xfId="0" applyFont="1" applyFill="1" applyAlignment="1">
      <alignment horizontal="center" vertical="center"/>
    </xf>
    <xf numFmtId="0" fontId="5" fillId="7"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xf numFmtId="0" fontId="5" fillId="7" borderId="0" xfId="0" applyFont="1" applyFill="1" applyAlignment="1"/>
    <xf numFmtId="0" fontId="5" fillId="2" borderId="0" xfId="0" applyFont="1" applyFill="1" applyAlignment="1">
      <alignment horizontal="center" vertical="center" wrapText="1"/>
    </xf>
    <xf numFmtId="0" fontId="0" fillId="0" borderId="0" xfId="0" applyFont="1" applyAlignment="1">
      <alignment horizontal="center"/>
    </xf>
    <xf numFmtId="0" fontId="5" fillId="3" borderId="0" xfId="0" applyFont="1" applyFill="1" applyAlignment="1">
      <alignment horizontal="center" vertical="center" wrapText="1"/>
    </xf>
    <xf numFmtId="0" fontId="3" fillId="5" borderId="0" xfId="2" applyFont="1" applyFill="1" applyAlignment="1">
      <alignment horizontal="center" vertical="center" wrapText="1"/>
    </xf>
    <xf numFmtId="0" fontId="5" fillId="7" borderId="0" xfId="3" applyFont="1" applyFill="1" applyAlignment="1">
      <alignment horizontal="center" vertical="center" wrapText="1"/>
    </xf>
    <xf numFmtId="0" fontId="5" fillId="8" borderId="0" xfId="3" applyFont="1" applyFill="1" applyAlignment="1">
      <alignment horizontal="center" vertical="center" wrapText="1"/>
    </xf>
    <xf numFmtId="0" fontId="0" fillId="5" borderId="0" xfId="0" applyFont="1" applyFill="1" applyAlignment="1">
      <alignment horizontal="center" vertical="center" wrapText="1"/>
    </xf>
    <xf numFmtId="0" fontId="5" fillId="7" borderId="0" xfId="0" applyFont="1" applyFill="1" applyAlignment="1">
      <alignment horizontal="center" vertical="center" wrapText="1"/>
    </xf>
    <xf numFmtId="0" fontId="0" fillId="8" borderId="0" xfId="0" applyFont="1" applyFill="1" applyAlignment="1">
      <alignment horizontal="center" vertical="center" wrapText="1"/>
    </xf>
    <xf numFmtId="0" fontId="0" fillId="9" borderId="0" xfId="0" applyFont="1" applyFill="1" applyAlignment="1">
      <alignment horizontal="center"/>
    </xf>
    <xf numFmtId="0" fontId="0" fillId="0" borderId="0" xfId="0" applyFont="1" applyAlignment="1">
      <alignment horizontal="center" vertical="center" wrapText="1"/>
    </xf>
  </cellXfs>
  <cellStyles count="4">
    <cellStyle name="Normal" xfId="0" builtinId="0"/>
    <cellStyle name="Normal 2" xfId="2" xr:uid="{11602A77-0CC2-4322-B65F-21056911E51E}"/>
    <cellStyle name="Normal 3" xfId="1" xr:uid="{FBA65364-E2F3-4F22-85DF-90383687D396}"/>
    <cellStyle name="Normal 4" xfId="3" xr:uid="{9CDFD6A4-0179-4545-BB03-9409485C730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97F07-5DF2-4056-A3E1-662D72D38E23}">
  <sheetPr>
    <tabColor rgb="FF7030A0"/>
  </sheetPr>
  <dimension ref="A1:AC229"/>
  <sheetViews>
    <sheetView topLeftCell="N1" workbookViewId="0">
      <selection activeCell="AC16" sqref="AC16"/>
    </sheetView>
  </sheetViews>
  <sheetFormatPr defaultRowHeight="12.75" x14ac:dyDescent="0.2"/>
  <cols>
    <col min="1" max="11" width="21.5703125" style="1" customWidth="1"/>
    <col min="12" max="26" width="9.140625" style="1"/>
    <col min="27" max="27" width="24.140625" style="1" customWidth="1"/>
    <col min="28" max="28" width="26.5703125" style="1" customWidth="1"/>
    <col min="29" max="16384" width="9.140625" style="1"/>
  </cols>
  <sheetData>
    <row r="1" spans="1:29" x14ac:dyDescent="0.2">
      <c r="A1" s="1">
        <v>1</v>
      </c>
      <c r="B1" s="1">
        <v>2</v>
      </c>
      <c r="C1" s="1">
        <v>3</v>
      </c>
      <c r="D1" s="1">
        <v>4</v>
      </c>
      <c r="E1" s="1">
        <v>5</v>
      </c>
      <c r="F1" s="1">
        <v>6</v>
      </c>
      <c r="G1" s="1">
        <v>7</v>
      </c>
      <c r="H1" s="1">
        <v>8</v>
      </c>
      <c r="I1" s="1">
        <v>9</v>
      </c>
      <c r="J1" s="1">
        <v>10</v>
      </c>
      <c r="L1" s="1" t="s">
        <v>0</v>
      </c>
      <c r="M1" s="1" t="s">
        <v>1</v>
      </c>
      <c r="N1" s="1" t="s">
        <v>2</v>
      </c>
      <c r="O1" s="1" t="s">
        <v>3</v>
      </c>
      <c r="P1" s="1" t="s">
        <v>4</v>
      </c>
      <c r="Q1" s="1" t="s">
        <v>5</v>
      </c>
      <c r="R1" s="1" t="s">
        <v>6</v>
      </c>
      <c r="S1" s="1" t="s">
        <v>7</v>
      </c>
      <c r="T1" s="1" t="s">
        <v>8</v>
      </c>
      <c r="U1" s="1" t="s">
        <v>9</v>
      </c>
      <c r="V1" s="1" t="s">
        <v>10</v>
      </c>
      <c r="W1" s="1" t="s">
        <v>11</v>
      </c>
      <c r="X1" s="1" t="s">
        <v>12</v>
      </c>
      <c r="Y1" s="1" t="s">
        <v>13</v>
      </c>
    </row>
    <row r="2" spans="1:29" ht="12.75" customHeight="1" x14ac:dyDescent="0.2">
      <c r="L2" s="2"/>
      <c r="M2" s="2"/>
      <c r="N2" s="2"/>
      <c r="O2" s="2"/>
      <c r="Z2" s="77" t="s">
        <v>14</v>
      </c>
      <c r="AA2" s="77"/>
      <c r="AB2" s="77"/>
    </row>
    <row r="3" spans="1:29" x14ac:dyDescent="0.2">
      <c r="A3" s="1" t="s">
        <v>15</v>
      </c>
      <c r="B3" s="1" t="s">
        <v>16</v>
      </c>
      <c r="C3" s="1" t="s">
        <v>17</v>
      </c>
      <c r="D3" s="1" t="s">
        <v>18</v>
      </c>
      <c r="E3" s="1" t="s">
        <v>19</v>
      </c>
      <c r="F3" s="1" t="s">
        <v>20</v>
      </c>
      <c r="G3" s="1" t="s">
        <v>21</v>
      </c>
      <c r="H3" s="1" t="s">
        <v>22</v>
      </c>
      <c r="I3" s="1" t="s">
        <v>23</v>
      </c>
      <c r="J3" s="1" t="s">
        <v>24</v>
      </c>
      <c r="K3" s="3"/>
      <c r="L3" s="2" t="s">
        <v>25</v>
      </c>
      <c r="M3" s="2" t="s">
        <v>26</v>
      </c>
      <c r="N3" s="2" t="s">
        <v>27</v>
      </c>
      <c r="O3" s="2" t="s">
        <v>28</v>
      </c>
      <c r="P3" s="2" t="s">
        <v>29</v>
      </c>
      <c r="Q3" s="2" t="s">
        <v>30</v>
      </c>
      <c r="R3" s="2" t="s">
        <v>31</v>
      </c>
      <c r="S3" s="2" t="s">
        <v>32</v>
      </c>
      <c r="T3" s="2" t="s">
        <v>33</v>
      </c>
      <c r="U3" s="2" t="s">
        <v>34</v>
      </c>
      <c r="V3" s="2" t="s">
        <v>35</v>
      </c>
      <c r="W3" s="2" t="s">
        <v>36</v>
      </c>
      <c r="X3" s="2" t="s">
        <v>37</v>
      </c>
      <c r="Y3" s="2" t="s">
        <v>38</v>
      </c>
      <c r="Z3" s="4" t="s">
        <v>39</v>
      </c>
      <c r="AA3" s="4" t="s">
        <v>40</v>
      </c>
      <c r="AB3" s="4" t="s">
        <v>40</v>
      </c>
    </row>
    <row r="4" spans="1:29" x14ac:dyDescent="0.2">
      <c r="A4" s="5" t="s">
        <v>212</v>
      </c>
      <c r="B4" s="5">
        <v>55</v>
      </c>
      <c r="C4" s="6" t="str">
        <f>IF((B4&lt;18),"Niño/Adolescente",(IF(AND((B4&gt;17),(B4&lt;30)),"Adulto Joven",(IF(AND((B4&gt;29),(B4&lt;60)),"Adulto","Adulto Mayor")))))</f>
        <v>Adulto</v>
      </c>
      <c r="D4" s="5" t="s">
        <v>41</v>
      </c>
      <c r="E4" s="5" t="s">
        <v>42</v>
      </c>
      <c r="F4" s="5" t="s">
        <v>43</v>
      </c>
      <c r="G4" s="5" t="s">
        <v>44</v>
      </c>
      <c r="H4" s="5" t="s">
        <v>45</v>
      </c>
      <c r="I4" s="5" t="s">
        <v>45</v>
      </c>
      <c r="J4" s="5">
        <v>2017</v>
      </c>
      <c r="K4" s="5"/>
      <c r="L4" s="1">
        <v>0</v>
      </c>
      <c r="M4" s="1">
        <v>1</v>
      </c>
      <c r="N4" s="1">
        <v>1</v>
      </c>
      <c r="O4" s="1">
        <v>1</v>
      </c>
      <c r="P4" s="1">
        <v>1</v>
      </c>
      <c r="Q4" s="1">
        <v>1</v>
      </c>
      <c r="R4" s="1">
        <v>1</v>
      </c>
      <c r="S4" s="1">
        <v>0.5</v>
      </c>
      <c r="T4" s="1">
        <v>1</v>
      </c>
      <c r="U4" s="1">
        <v>0</v>
      </c>
      <c r="V4" s="1">
        <v>1</v>
      </c>
      <c r="W4" s="1">
        <v>0.5</v>
      </c>
      <c r="X4" s="1">
        <v>1</v>
      </c>
      <c r="Y4" s="1">
        <v>1</v>
      </c>
      <c r="Z4" s="7">
        <f>(Y4+X4+W4+V4+U4+T4+S4+R4+Q4+P4+O4+N4+M4+L4)/14</f>
        <v>0.7857142857142857</v>
      </c>
      <c r="AA4" s="8" t="str">
        <f>IF(AND(Z4&gt;0.75,Z4&lt;=1),"SEGUROS",IF(AND(Z4&gt;0.5,Z4&lt;=0.75),"RIESGOSOS",IF(AND(Z4&gt;0.25,Z4&lt;=0.5),"ALTAMENTE RIESGOSOS","DE RIESGO INMINENTE")))</f>
        <v>SEGUROS</v>
      </c>
      <c r="AB4" s="8" t="str">
        <f>IF(AND(Z4&gt;0.8,Z4&lt;=1),"Bajo nivel de riesgo",IF(AND(Z4&gt;0.6,Z4&lt;=0.8),"Moderado nivel de riesgo",IF(AND(Z4&gt;0.4,Z4&lt;=0.6),"Considerable nivel de riesgo",IF(AND(Z4&gt;0.2,Z4&lt;=0.4),"Alto nivel de riesgo","Máximo nivel de riesgo"))))</f>
        <v>Moderado nivel de riesgo</v>
      </c>
    </row>
    <row r="5" spans="1:29" x14ac:dyDescent="0.2">
      <c r="A5" s="5" t="s">
        <v>213</v>
      </c>
      <c r="B5" s="5">
        <v>18</v>
      </c>
      <c r="C5" s="6" t="str">
        <f t="shared" ref="C5:C68" si="0">IF((B5&lt;18),"Niño/Adolescente",(IF(AND((B5&gt;17),(B5&lt;30)),"Adulto Joven",(IF(AND((B5&gt;29),(B5&lt;60)),"Adulto","Adulto Mayor")))))</f>
        <v>Adulto Joven</v>
      </c>
      <c r="D5" s="5" t="s">
        <v>41</v>
      </c>
      <c r="E5" s="5" t="s">
        <v>46</v>
      </c>
      <c r="F5" s="5" t="s">
        <v>43</v>
      </c>
      <c r="G5" s="5" t="s">
        <v>47</v>
      </c>
      <c r="H5" s="5" t="s">
        <v>45</v>
      </c>
      <c r="I5" s="5" t="s">
        <v>45</v>
      </c>
      <c r="J5" s="5">
        <v>2016</v>
      </c>
      <c r="K5" s="5"/>
      <c r="L5" s="1">
        <v>0</v>
      </c>
      <c r="M5" s="1">
        <v>1</v>
      </c>
      <c r="N5" s="1">
        <v>1</v>
      </c>
      <c r="O5" s="1">
        <v>1</v>
      </c>
      <c r="P5" s="1">
        <v>1</v>
      </c>
      <c r="Q5" s="1">
        <v>0</v>
      </c>
      <c r="R5" s="1">
        <v>1</v>
      </c>
      <c r="S5" s="1">
        <v>1</v>
      </c>
      <c r="T5" s="1">
        <v>1</v>
      </c>
      <c r="U5" s="1">
        <v>0</v>
      </c>
      <c r="V5" s="1">
        <v>0</v>
      </c>
      <c r="W5" s="1">
        <v>0</v>
      </c>
      <c r="X5" s="1">
        <v>1</v>
      </c>
      <c r="Y5" s="1">
        <v>1</v>
      </c>
      <c r="Z5" s="7">
        <f t="shared" ref="Z5:Z68" si="1">(Y5+X5+W5+V5+U5+T5+S5+R5+Q5+P5+O5+N5+M5+L5)/14</f>
        <v>0.6428571428571429</v>
      </c>
      <c r="AA5" s="8" t="str">
        <f t="shared" ref="AA5:AA68" si="2">IF(AND(Z5&gt;0.75,Z5&lt;=1),"SEGUROS",IF(AND(Z5&gt;0.5,Z5&lt;=0.75),"RIESGOSOS",IF(AND(Z5&gt;0.25,Z5&lt;=0.5),"ALTAMENTE RIESGOSOS","DE RIESGO INMINENTE")))</f>
        <v>RIESGOSOS</v>
      </c>
      <c r="AB5" s="8" t="str">
        <f t="shared" ref="AB5:AB68" si="3">IF(AND(Z5&gt;0.8,Z5&lt;=1),"Bajo nivel de riesgo",IF(AND(Z5&gt;0.6,Z5&lt;=0.8),"Moderado nivel de riesgo",IF(AND(Z5&gt;0.4,Z5&lt;=0.6),"Considerable nivel de riesgo",IF(AND(Z5&gt;0.2,Z5&lt;=0.4),"Alto nivel de riesgo","Máximo nivel de riesgo"))))</f>
        <v>Moderado nivel de riesgo</v>
      </c>
    </row>
    <row r="6" spans="1:29" x14ac:dyDescent="0.2">
      <c r="A6" s="5" t="s">
        <v>214</v>
      </c>
      <c r="B6" s="5">
        <v>25</v>
      </c>
      <c r="C6" s="6" t="str">
        <f t="shared" si="0"/>
        <v>Adulto Joven</v>
      </c>
      <c r="D6" s="5" t="s">
        <v>48</v>
      </c>
      <c r="E6" s="5" t="s">
        <v>42</v>
      </c>
      <c r="F6" s="5" t="s">
        <v>43</v>
      </c>
      <c r="G6" s="5" t="s">
        <v>44</v>
      </c>
      <c r="H6" s="5" t="s">
        <v>49</v>
      </c>
      <c r="I6" s="5" t="s">
        <v>45</v>
      </c>
      <c r="J6" s="5">
        <v>2011</v>
      </c>
      <c r="K6" s="5"/>
      <c r="L6" s="1">
        <v>0</v>
      </c>
      <c r="M6" s="1">
        <v>1</v>
      </c>
      <c r="N6" s="1">
        <v>1</v>
      </c>
      <c r="O6" s="1">
        <v>1</v>
      </c>
      <c r="P6" s="1">
        <v>1</v>
      </c>
      <c r="Q6" s="1">
        <v>1</v>
      </c>
      <c r="R6" s="1">
        <v>1</v>
      </c>
      <c r="S6" s="1">
        <v>1</v>
      </c>
      <c r="T6" s="1">
        <v>1</v>
      </c>
      <c r="U6" s="1">
        <v>1</v>
      </c>
      <c r="V6" s="1">
        <v>1</v>
      </c>
      <c r="W6" s="1">
        <v>1</v>
      </c>
      <c r="X6" s="1">
        <v>0</v>
      </c>
      <c r="Y6" s="1">
        <v>0</v>
      </c>
      <c r="Z6" s="7">
        <f t="shared" si="1"/>
        <v>0.7857142857142857</v>
      </c>
      <c r="AA6" s="8" t="str">
        <f t="shared" si="2"/>
        <v>SEGUROS</v>
      </c>
      <c r="AB6" s="8" t="str">
        <f t="shared" si="3"/>
        <v>Moderado nivel de riesgo</v>
      </c>
    </row>
    <row r="7" spans="1:29" x14ac:dyDescent="0.2">
      <c r="A7" s="5" t="s">
        <v>215</v>
      </c>
      <c r="B7" s="5">
        <v>23</v>
      </c>
      <c r="C7" s="6" t="str">
        <f t="shared" si="0"/>
        <v>Adulto Joven</v>
      </c>
      <c r="D7" s="5" t="s">
        <v>48</v>
      </c>
      <c r="E7" s="5" t="s">
        <v>42</v>
      </c>
      <c r="F7" s="5" t="s">
        <v>43</v>
      </c>
      <c r="G7" s="5" t="s">
        <v>44</v>
      </c>
      <c r="H7" s="5" t="s">
        <v>45</v>
      </c>
      <c r="I7" s="5" t="s">
        <v>45</v>
      </c>
      <c r="J7" s="5">
        <v>2010</v>
      </c>
      <c r="K7" s="5"/>
      <c r="L7" s="1">
        <v>0</v>
      </c>
      <c r="M7" s="1">
        <v>0</v>
      </c>
      <c r="N7" s="1">
        <v>0</v>
      </c>
      <c r="O7" s="1">
        <v>1</v>
      </c>
      <c r="P7" s="1">
        <v>1</v>
      </c>
      <c r="Q7" s="1">
        <v>1</v>
      </c>
      <c r="R7" s="1">
        <v>0</v>
      </c>
      <c r="S7" s="1">
        <v>0.5</v>
      </c>
      <c r="T7" s="1">
        <v>1</v>
      </c>
      <c r="U7" s="1">
        <v>1</v>
      </c>
      <c r="V7" s="1">
        <v>0</v>
      </c>
      <c r="W7" s="1">
        <v>0.5</v>
      </c>
      <c r="X7" s="1">
        <v>1</v>
      </c>
      <c r="Y7" s="1">
        <v>0</v>
      </c>
      <c r="Z7" s="7">
        <f t="shared" si="1"/>
        <v>0.5</v>
      </c>
      <c r="AA7" s="8" t="str">
        <f t="shared" si="2"/>
        <v>ALTAMENTE RIESGOSOS</v>
      </c>
      <c r="AB7" s="8" t="str">
        <f t="shared" si="3"/>
        <v>Considerable nivel de riesgo</v>
      </c>
    </row>
    <row r="8" spans="1:29" x14ac:dyDescent="0.2">
      <c r="A8" s="5" t="s">
        <v>216</v>
      </c>
      <c r="B8" s="5">
        <v>22</v>
      </c>
      <c r="C8" s="6" t="str">
        <f t="shared" si="0"/>
        <v>Adulto Joven</v>
      </c>
      <c r="D8" s="5" t="s">
        <v>48</v>
      </c>
      <c r="E8" s="5" t="s">
        <v>42</v>
      </c>
      <c r="F8" s="5" t="s">
        <v>50</v>
      </c>
      <c r="G8" s="5" t="s">
        <v>47</v>
      </c>
      <c r="H8" s="5" t="s">
        <v>49</v>
      </c>
      <c r="I8" s="5" t="s">
        <v>51</v>
      </c>
      <c r="J8" s="5">
        <v>2010</v>
      </c>
      <c r="K8" s="5"/>
      <c r="L8" s="1">
        <v>0</v>
      </c>
      <c r="M8" s="1">
        <v>1</v>
      </c>
      <c r="N8" s="1">
        <v>0</v>
      </c>
      <c r="O8" s="1">
        <v>1</v>
      </c>
      <c r="P8" s="1">
        <v>1</v>
      </c>
      <c r="Q8" s="1">
        <v>1</v>
      </c>
      <c r="R8" s="1">
        <v>1</v>
      </c>
      <c r="S8" s="1">
        <v>1</v>
      </c>
      <c r="T8" s="1">
        <v>1</v>
      </c>
      <c r="U8" s="1">
        <v>0</v>
      </c>
      <c r="V8" s="1">
        <v>1</v>
      </c>
      <c r="W8" s="1">
        <v>0.5</v>
      </c>
      <c r="X8" s="1">
        <v>0.5</v>
      </c>
      <c r="Y8" s="1">
        <v>1</v>
      </c>
      <c r="Z8" s="7">
        <f t="shared" si="1"/>
        <v>0.7142857142857143</v>
      </c>
      <c r="AA8" s="8" t="str">
        <f t="shared" si="2"/>
        <v>RIESGOSOS</v>
      </c>
      <c r="AB8" s="8" t="str">
        <f t="shared" si="3"/>
        <v>Moderado nivel de riesgo</v>
      </c>
    </row>
    <row r="9" spans="1:29" x14ac:dyDescent="0.2">
      <c r="A9" s="5" t="s">
        <v>217</v>
      </c>
      <c r="B9" s="5">
        <v>23</v>
      </c>
      <c r="C9" s="6" t="str">
        <f t="shared" si="0"/>
        <v>Adulto Joven</v>
      </c>
      <c r="D9" s="5" t="s">
        <v>48</v>
      </c>
      <c r="E9" s="5" t="s">
        <v>42</v>
      </c>
      <c r="F9" s="5" t="s">
        <v>50</v>
      </c>
      <c r="G9" s="5" t="s">
        <v>44</v>
      </c>
      <c r="H9" s="5" t="s">
        <v>45</v>
      </c>
      <c r="I9" s="5" t="s">
        <v>49</v>
      </c>
      <c r="J9" s="5">
        <v>2014</v>
      </c>
      <c r="K9" s="5"/>
      <c r="L9" s="1">
        <v>0</v>
      </c>
      <c r="M9" s="1">
        <v>1</v>
      </c>
      <c r="N9" s="1">
        <v>1</v>
      </c>
      <c r="O9" s="1">
        <v>1</v>
      </c>
      <c r="P9" s="1">
        <v>1</v>
      </c>
      <c r="Q9" s="1">
        <v>0</v>
      </c>
      <c r="R9" s="1">
        <v>1</v>
      </c>
      <c r="S9" s="1">
        <v>1</v>
      </c>
      <c r="T9" s="1">
        <v>1</v>
      </c>
      <c r="U9" s="1">
        <v>1</v>
      </c>
      <c r="V9" s="1">
        <v>1</v>
      </c>
      <c r="W9" s="1">
        <v>1</v>
      </c>
      <c r="X9" s="1">
        <v>1</v>
      </c>
      <c r="Y9" s="1">
        <v>0</v>
      </c>
      <c r="Z9" s="7">
        <f t="shared" si="1"/>
        <v>0.7857142857142857</v>
      </c>
      <c r="AA9" s="8" t="str">
        <f t="shared" si="2"/>
        <v>SEGUROS</v>
      </c>
      <c r="AB9" s="8" t="str">
        <f t="shared" si="3"/>
        <v>Moderado nivel de riesgo</v>
      </c>
    </row>
    <row r="10" spans="1:29" x14ac:dyDescent="0.2">
      <c r="A10" s="5" t="s">
        <v>218</v>
      </c>
      <c r="B10" s="5">
        <v>19</v>
      </c>
      <c r="C10" s="6" t="str">
        <f t="shared" si="0"/>
        <v>Adulto Joven</v>
      </c>
      <c r="D10" s="5" t="s">
        <v>41</v>
      </c>
      <c r="E10" s="5" t="s">
        <v>42</v>
      </c>
      <c r="F10" s="5" t="s">
        <v>43</v>
      </c>
      <c r="G10" s="5" t="s">
        <v>44</v>
      </c>
      <c r="H10" s="5" t="s">
        <v>45</v>
      </c>
      <c r="I10" s="5" t="s">
        <v>45</v>
      </c>
      <c r="J10" s="5">
        <v>2014</v>
      </c>
      <c r="K10" s="5"/>
      <c r="L10" s="1">
        <v>0</v>
      </c>
      <c r="M10" s="1">
        <v>1</v>
      </c>
      <c r="N10" s="1">
        <v>1</v>
      </c>
      <c r="O10" s="1">
        <v>1</v>
      </c>
      <c r="P10" s="1">
        <v>1</v>
      </c>
      <c r="Q10" s="1">
        <v>1</v>
      </c>
      <c r="R10" s="1">
        <v>1</v>
      </c>
      <c r="S10" s="1">
        <v>0</v>
      </c>
      <c r="T10" s="1">
        <v>1</v>
      </c>
      <c r="U10" s="1">
        <v>1</v>
      </c>
      <c r="V10" s="1">
        <v>0.5</v>
      </c>
      <c r="W10" s="1">
        <v>0.5</v>
      </c>
      <c r="X10" s="1">
        <v>0.5</v>
      </c>
      <c r="Y10" s="1">
        <v>0.5</v>
      </c>
      <c r="Z10" s="7">
        <f t="shared" si="1"/>
        <v>0.7142857142857143</v>
      </c>
      <c r="AA10" s="8" t="str">
        <f t="shared" si="2"/>
        <v>RIESGOSOS</v>
      </c>
      <c r="AB10" s="8" t="str">
        <f t="shared" si="3"/>
        <v>Moderado nivel de riesgo</v>
      </c>
      <c r="AC10" s="1" t="s">
        <v>52</v>
      </c>
    </row>
    <row r="11" spans="1:29" x14ac:dyDescent="0.2">
      <c r="A11" s="5" t="s">
        <v>219</v>
      </c>
      <c r="B11" s="5">
        <v>19</v>
      </c>
      <c r="C11" s="6" t="str">
        <f t="shared" si="0"/>
        <v>Adulto Joven</v>
      </c>
      <c r="D11" s="5" t="s">
        <v>41</v>
      </c>
      <c r="E11" s="5" t="s">
        <v>53</v>
      </c>
      <c r="F11" s="5" t="s">
        <v>43</v>
      </c>
      <c r="G11" s="5" t="s">
        <v>47</v>
      </c>
      <c r="H11" s="5" t="s">
        <v>51</v>
      </c>
      <c r="I11" s="5" t="s">
        <v>45</v>
      </c>
      <c r="J11" s="5">
        <v>2012</v>
      </c>
      <c r="K11" s="5"/>
      <c r="L11" s="1">
        <v>0</v>
      </c>
      <c r="M11" s="1">
        <v>1</v>
      </c>
      <c r="N11" s="1">
        <v>1</v>
      </c>
      <c r="O11" s="1">
        <v>1</v>
      </c>
      <c r="P11" s="1">
        <v>1</v>
      </c>
      <c r="Q11" s="1">
        <v>1</v>
      </c>
      <c r="R11" s="1">
        <v>1</v>
      </c>
      <c r="S11" s="1">
        <v>1</v>
      </c>
      <c r="T11" s="1">
        <v>0</v>
      </c>
      <c r="U11" s="1">
        <v>1</v>
      </c>
      <c r="V11" s="1">
        <v>1</v>
      </c>
      <c r="W11" s="1">
        <v>1</v>
      </c>
      <c r="X11" s="1">
        <v>0</v>
      </c>
      <c r="Y11" s="1">
        <v>0</v>
      </c>
      <c r="Z11" s="7">
        <f t="shared" si="1"/>
        <v>0.7142857142857143</v>
      </c>
      <c r="AA11" s="8" t="str">
        <f t="shared" si="2"/>
        <v>RIESGOSOS</v>
      </c>
      <c r="AB11" s="8" t="str">
        <f t="shared" si="3"/>
        <v>Moderado nivel de riesgo</v>
      </c>
      <c r="AC11" s="1" t="s">
        <v>54</v>
      </c>
    </row>
    <row r="12" spans="1:29" x14ac:dyDescent="0.2">
      <c r="A12" s="5" t="s">
        <v>220</v>
      </c>
      <c r="B12" s="5">
        <v>20</v>
      </c>
      <c r="C12" s="6" t="str">
        <f t="shared" si="0"/>
        <v>Adulto Joven</v>
      </c>
      <c r="D12" s="5" t="s">
        <v>41</v>
      </c>
      <c r="E12" s="5" t="s">
        <v>42</v>
      </c>
      <c r="F12" s="5" t="s">
        <v>43</v>
      </c>
      <c r="G12" s="5" t="s">
        <v>47</v>
      </c>
      <c r="H12" s="5" t="s">
        <v>51</v>
      </c>
      <c r="I12" s="5" t="s">
        <v>45</v>
      </c>
      <c r="J12" s="5">
        <v>2015</v>
      </c>
      <c r="K12" s="5"/>
      <c r="L12" s="1">
        <v>0</v>
      </c>
      <c r="M12" s="1">
        <v>1</v>
      </c>
      <c r="N12" s="1">
        <v>1</v>
      </c>
      <c r="O12" s="1">
        <v>1</v>
      </c>
      <c r="P12" s="1">
        <v>1</v>
      </c>
      <c r="Q12" s="1">
        <v>0</v>
      </c>
      <c r="R12" s="1">
        <v>1</v>
      </c>
      <c r="S12" s="1">
        <v>0</v>
      </c>
      <c r="T12" s="1">
        <v>1</v>
      </c>
      <c r="U12" s="1">
        <v>0</v>
      </c>
      <c r="V12" s="1">
        <v>1</v>
      </c>
      <c r="W12" s="1">
        <v>0.5</v>
      </c>
      <c r="X12" s="1">
        <v>1</v>
      </c>
      <c r="Y12" s="1">
        <v>0</v>
      </c>
      <c r="Z12" s="7">
        <f t="shared" si="1"/>
        <v>0.6071428571428571</v>
      </c>
      <c r="AA12" s="8" t="str">
        <f t="shared" si="2"/>
        <v>RIESGOSOS</v>
      </c>
      <c r="AB12" s="8" t="str">
        <f t="shared" si="3"/>
        <v>Moderado nivel de riesgo</v>
      </c>
      <c r="AC12" s="1" t="s">
        <v>55</v>
      </c>
    </row>
    <row r="13" spans="1:29" x14ac:dyDescent="0.2">
      <c r="A13" s="5" t="s">
        <v>221</v>
      </c>
      <c r="B13" s="5">
        <v>18</v>
      </c>
      <c r="C13" s="6" t="str">
        <f t="shared" si="0"/>
        <v>Adulto Joven</v>
      </c>
      <c r="D13" s="5" t="s">
        <v>48</v>
      </c>
      <c r="E13" s="5" t="s">
        <v>42</v>
      </c>
      <c r="F13" s="5" t="s">
        <v>43</v>
      </c>
      <c r="G13" s="5" t="s">
        <v>47</v>
      </c>
      <c r="H13" s="5" t="s">
        <v>45</v>
      </c>
      <c r="I13" s="5" t="s">
        <v>45</v>
      </c>
      <c r="J13" s="5">
        <v>2010</v>
      </c>
      <c r="K13" s="5"/>
      <c r="L13" s="1">
        <v>1</v>
      </c>
      <c r="M13" s="1">
        <v>1</v>
      </c>
      <c r="N13" s="1">
        <v>1</v>
      </c>
      <c r="O13" s="1">
        <v>1</v>
      </c>
      <c r="P13" s="1">
        <v>1</v>
      </c>
      <c r="Q13" s="1">
        <v>1</v>
      </c>
      <c r="R13" s="1">
        <v>1</v>
      </c>
      <c r="S13" s="1">
        <v>0.5</v>
      </c>
      <c r="T13" s="1">
        <v>1</v>
      </c>
      <c r="U13" s="1">
        <v>1</v>
      </c>
      <c r="V13" s="1">
        <v>0.5</v>
      </c>
      <c r="W13" s="1">
        <v>0.5</v>
      </c>
      <c r="X13" s="1">
        <v>1</v>
      </c>
      <c r="Y13" s="1">
        <v>0.5</v>
      </c>
      <c r="Z13" s="7">
        <f t="shared" si="1"/>
        <v>0.8571428571428571</v>
      </c>
      <c r="AA13" s="8" t="str">
        <f t="shared" si="2"/>
        <v>SEGUROS</v>
      </c>
      <c r="AB13" s="8" t="str">
        <f t="shared" si="3"/>
        <v>Bajo nivel de riesgo</v>
      </c>
      <c r="AC13" s="1" t="s">
        <v>56</v>
      </c>
    </row>
    <row r="14" spans="1:29" x14ac:dyDescent="0.2">
      <c r="A14" s="5" t="s">
        <v>222</v>
      </c>
      <c r="B14" s="5">
        <v>20</v>
      </c>
      <c r="C14" s="6" t="str">
        <f t="shared" si="0"/>
        <v>Adulto Joven</v>
      </c>
      <c r="D14" s="5" t="s">
        <v>48</v>
      </c>
      <c r="E14" s="5" t="s">
        <v>57</v>
      </c>
      <c r="F14" s="5" t="s">
        <v>43</v>
      </c>
      <c r="G14" s="5" t="s">
        <v>44</v>
      </c>
      <c r="H14" s="5" t="s">
        <v>51</v>
      </c>
      <c r="I14" s="5" t="s">
        <v>45</v>
      </c>
      <c r="J14" s="5">
        <v>2012</v>
      </c>
      <c r="K14" s="5"/>
      <c r="L14" s="1">
        <v>0</v>
      </c>
      <c r="M14" s="1">
        <v>1</v>
      </c>
      <c r="N14" s="1">
        <v>1</v>
      </c>
      <c r="O14" s="1">
        <v>1</v>
      </c>
      <c r="P14" s="1">
        <v>0</v>
      </c>
      <c r="Q14" s="1">
        <v>0</v>
      </c>
      <c r="R14" s="1">
        <v>1</v>
      </c>
      <c r="S14" s="1">
        <v>1</v>
      </c>
      <c r="T14" s="1">
        <v>0</v>
      </c>
      <c r="U14" s="1">
        <v>1</v>
      </c>
      <c r="V14" s="1">
        <v>0.5</v>
      </c>
      <c r="W14" s="1">
        <v>0.5</v>
      </c>
      <c r="X14" s="1">
        <v>1</v>
      </c>
      <c r="Y14" s="1">
        <v>0.5</v>
      </c>
      <c r="Z14" s="7">
        <f t="shared" si="1"/>
        <v>0.6071428571428571</v>
      </c>
      <c r="AA14" s="8" t="str">
        <f t="shared" si="2"/>
        <v>RIESGOSOS</v>
      </c>
      <c r="AB14" s="8" t="str">
        <f t="shared" si="3"/>
        <v>Moderado nivel de riesgo</v>
      </c>
      <c r="AC14" s="1" t="s">
        <v>58</v>
      </c>
    </row>
    <row r="15" spans="1:29" x14ac:dyDescent="0.2">
      <c r="A15" s="5" t="s">
        <v>223</v>
      </c>
      <c r="B15" s="5">
        <v>19</v>
      </c>
      <c r="C15" s="6" t="str">
        <f t="shared" si="0"/>
        <v>Adulto Joven</v>
      </c>
      <c r="D15" s="5" t="s">
        <v>41</v>
      </c>
      <c r="E15" s="5" t="s">
        <v>59</v>
      </c>
      <c r="F15" s="5" t="s">
        <v>43</v>
      </c>
      <c r="G15" s="5" t="s">
        <v>47</v>
      </c>
      <c r="H15" s="5" t="s">
        <v>45</v>
      </c>
      <c r="I15" s="5" t="s">
        <v>45</v>
      </c>
      <c r="J15" s="5">
        <v>2011</v>
      </c>
      <c r="K15" s="5"/>
      <c r="L15" s="1">
        <v>0</v>
      </c>
      <c r="M15" s="1">
        <v>1</v>
      </c>
      <c r="N15" s="1">
        <v>0</v>
      </c>
      <c r="O15" s="1">
        <v>1</v>
      </c>
      <c r="P15" s="1">
        <v>1</v>
      </c>
      <c r="Q15" s="1">
        <v>0</v>
      </c>
      <c r="R15" s="1">
        <v>1</v>
      </c>
      <c r="S15" s="1">
        <v>0.5</v>
      </c>
      <c r="T15" s="1">
        <v>0</v>
      </c>
      <c r="U15" s="1">
        <v>1</v>
      </c>
      <c r="V15" s="1">
        <v>0.5</v>
      </c>
      <c r="W15" s="1">
        <v>0.5</v>
      </c>
      <c r="X15" s="1">
        <v>1</v>
      </c>
      <c r="Y15" s="1">
        <v>0.5</v>
      </c>
      <c r="Z15" s="7">
        <f t="shared" si="1"/>
        <v>0.5714285714285714</v>
      </c>
      <c r="AA15" s="8" t="str">
        <f t="shared" si="2"/>
        <v>RIESGOSOS</v>
      </c>
      <c r="AB15" s="8" t="str">
        <f t="shared" si="3"/>
        <v>Considerable nivel de riesgo</v>
      </c>
    </row>
    <row r="16" spans="1:29" x14ac:dyDescent="0.2">
      <c r="A16" s="5" t="s">
        <v>224</v>
      </c>
      <c r="B16" s="5">
        <v>48</v>
      </c>
      <c r="C16" s="6" t="str">
        <f t="shared" si="0"/>
        <v>Adulto</v>
      </c>
      <c r="D16" s="5" t="s">
        <v>41</v>
      </c>
      <c r="E16" s="5" t="s">
        <v>60</v>
      </c>
      <c r="F16" s="5" t="s">
        <v>43</v>
      </c>
      <c r="G16" s="5" t="s">
        <v>47</v>
      </c>
      <c r="H16" s="5" t="s">
        <v>51</v>
      </c>
      <c r="I16" s="5" t="s">
        <v>51</v>
      </c>
      <c r="J16" s="5">
        <v>2017</v>
      </c>
      <c r="K16" s="5"/>
      <c r="L16" s="1">
        <v>1</v>
      </c>
      <c r="M16" s="1">
        <v>1</v>
      </c>
      <c r="N16" s="1">
        <v>0</v>
      </c>
      <c r="O16" s="1">
        <v>1</v>
      </c>
      <c r="P16" s="1">
        <v>1</v>
      </c>
      <c r="Q16" s="1">
        <v>0</v>
      </c>
      <c r="R16" s="1">
        <v>1</v>
      </c>
      <c r="S16" s="1">
        <v>1</v>
      </c>
      <c r="T16" s="1">
        <v>0</v>
      </c>
      <c r="U16" s="1">
        <v>0</v>
      </c>
      <c r="V16" s="1">
        <v>0.5</v>
      </c>
      <c r="W16" s="1">
        <v>0.5</v>
      </c>
      <c r="X16" s="1">
        <v>0</v>
      </c>
      <c r="Y16" s="1">
        <v>0.5</v>
      </c>
      <c r="Z16" s="7">
        <f t="shared" si="1"/>
        <v>0.5357142857142857</v>
      </c>
      <c r="AA16" s="8" t="str">
        <f t="shared" si="2"/>
        <v>RIESGOSOS</v>
      </c>
      <c r="AB16" s="8" t="str">
        <f t="shared" si="3"/>
        <v>Considerable nivel de riesgo</v>
      </c>
    </row>
    <row r="17" spans="1:28" x14ac:dyDescent="0.2">
      <c r="A17" s="5" t="s">
        <v>225</v>
      </c>
      <c r="B17" s="5">
        <v>20</v>
      </c>
      <c r="C17" s="6" t="str">
        <f t="shared" si="0"/>
        <v>Adulto Joven</v>
      </c>
      <c r="D17" s="5" t="s">
        <v>48</v>
      </c>
      <c r="E17" s="5" t="s">
        <v>46</v>
      </c>
      <c r="F17" s="5" t="s">
        <v>50</v>
      </c>
      <c r="G17" s="5" t="s">
        <v>44</v>
      </c>
      <c r="H17" s="5" t="s">
        <v>51</v>
      </c>
      <c r="I17" s="5" t="s">
        <v>45</v>
      </c>
      <c r="J17" s="5">
        <v>2011</v>
      </c>
      <c r="K17" s="5"/>
      <c r="L17" s="1">
        <v>1</v>
      </c>
      <c r="M17" s="1">
        <v>1</v>
      </c>
      <c r="N17" s="1">
        <v>0</v>
      </c>
      <c r="O17" s="1">
        <v>1</v>
      </c>
      <c r="P17" s="1">
        <v>1</v>
      </c>
      <c r="Q17" s="1">
        <v>1</v>
      </c>
      <c r="R17" s="1">
        <v>0</v>
      </c>
      <c r="S17" s="1">
        <v>1</v>
      </c>
      <c r="T17" s="1">
        <v>0</v>
      </c>
      <c r="U17" s="1">
        <v>1</v>
      </c>
      <c r="V17" s="1">
        <v>1</v>
      </c>
      <c r="W17" s="1">
        <v>1</v>
      </c>
      <c r="X17" s="1">
        <v>1</v>
      </c>
      <c r="Y17" s="1">
        <v>0.5</v>
      </c>
      <c r="Z17" s="7">
        <f t="shared" si="1"/>
        <v>0.75</v>
      </c>
      <c r="AA17" s="8" t="str">
        <f t="shared" si="2"/>
        <v>RIESGOSOS</v>
      </c>
      <c r="AB17" s="8" t="str">
        <f t="shared" si="3"/>
        <v>Moderado nivel de riesgo</v>
      </c>
    </row>
    <row r="18" spans="1:28" x14ac:dyDescent="0.2">
      <c r="A18" s="5" t="s">
        <v>226</v>
      </c>
      <c r="B18" s="5">
        <v>19</v>
      </c>
      <c r="C18" s="6" t="str">
        <f t="shared" si="0"/>
        <v>Adulto Joven</v>
      </c>
      <c r="D18" s="5" t="s">
        <v>48</v>
      </c>
      <c r="E18" s="5" t="s">
        <v>61</v>
      </c>
      <c r="F18" s="5" t="s">
        <v>50</v>
      </c>
      <c r="G18" s="5" t="s">
        <v>44</v>
      </c>
      <c r="H18" s="5" t="s">
        <v>51</v>
      </c>
      <c r="I18" s="5" t="s">
        <v>51</v>
      </c>
      <c r="J18" s="5">
        <v>2011</v>
      </c>
      <c r="K18" s="5"/>
      <c r="L18" s="1">
        <v>0</v>
      </c>
      <c r="M18" s="1">
        <v>1</v>
      </c>
      <c r="N18" s="1">
        <v>0</v>
      </c>
      <c r="O18" s="1">
        <v>1</v>
      </c>
      <c r="P18" s="1">
        <v>1</v>
      </c>
      <c r="Q18" s="1">
        <v>0</v>
      </c>
      <c r="R18" s="1">
        <v>1</v>
      </c>
      <c r="S18" s="1">
        <v>0</v>
      </c>
      <c r="T18" s="1">
        <v>0</v>
      </c>
      <c r="U18" s="1">
        <v>0</v>
      </c>
      <c r="V18" s="1">
        <v>1</v>
      </c>
      <c r="W18" s="1">
        <v>0.5</v>
      </c>
      <c r="X18" s="1">
        <v>0</v>
      </c>
      <c r="Y18" s="1">
        <v>0</v>
      </c>
      <c r="Z18" s="7">
        <f t="shared" si="1"/>
        <v>0.39285714285714285</v>
      </c>
      <c r="AA18" s="8" t="str">
        <f t="shared" si="2"/>
        <v>ALTAMENTE RIESGOSOS</v>
      </c>
      <c r="AB18" s="8" t="str">
        <f t="shared" si="3"/>
        <v>Alto nivel de riesgo</v>
      </c>
    </row>
    <row r="19" spans="1:28" x14ac:dyDescent="0.2">
      <c r="A19" s="5" t="s">
        <v>227</v>
      </c>
      <c r="B19" s="5">
        <v>41</v>
      </c>
      <c r="C19" s="6" t="str">
        <f t="shared" si="0"/>
        <v>Adulto</v>
      </c>
      <c r="D19" s="5" t="s">
        <v>48</v>
      </c>
      <c r="E19" s="5" t="s">
        <v>42</v>
      </c>
      <c r="F19" s="5" t="s">
        <v>43</v>
      </c>
      <c r="G19" s="5" t="s">
        <v>47</v>
      </c>
      <c r="H19" s="5" t="s">
        <v>51</v>
      </c>
      <c r="I19" s="5" t="s">
        <v>51</v>
      </c>
      <c r="J19" s="5">
        <v>2016</v>
      </c>
      <c r="K19" s="5"/>
      <c r="L19" s="1">
        <v>0</v>
      </c>
      <c r="M19" s="1">
        <v>1</v>
      </c>
      <c r="N19" s="1">
        <v>1</v>
      </c>
      <c r="O19" s="1">
        <v>1</v>
      </c>
      <c r="P19" s="1">
        <v>1</v>
      </c>
      <c r="Q19" s="1">
        <v>1</v>
      </c>
      <c r="R19" s="1">
        <v>1</v>
      </c>
      <c r="S19" s="1">
        <v>1</v>
      </c>
      <c r="T19" s="1">
        <v>1</v>
      </c>
      <c r="U19" s="1">
        <v>0</v>
      </c>
      <c r="V19" s="1">
        <v>0.5</v>
      </c>
      <c r="W19" s="1">
        <v>0.5</v>
      </c>
      <c r="X19" s="1">
        <v>1</v>
      </c>
      <c r="Y19" s="1">
        <v>1</v>
      </c>
      <c r="Z19" s="7">
        <f t="shared" si="1"/>
        <v>0.7857142857142857</v>
      </c>
      <c r="AA19" s="8" t="str">
        <f t="shared" si="2"/>
        <v>SEGUROS</v>
      </c>
      <c r="AB19" s="8" t="str">
        <f t="shared" si="3"/>
        <v>Moderado nivel de riesgo</v>
      </c>
    </row>
    <row r="20" spans="1:28" x14ac:dyDescent="0.2">
      <c r="A20" s="5" t="s">
        <v>228</v>
      </c>
      <c r="B20" s="5">
        <v>19</v>
      </c>
      <c r="C20" s="6" t="str">
        <f t="shared" si="0"/>
        <v>Adulto Joven</v>
      </c>
      <c r="D20" s="5" t="s">
        <v>48</v>
      </c>
      <c r="E20" s="5" t="s">
        <v>46</v>
      </c>
      <c r="F20" s="5" t="s">
        <v>43</v>
      </c>
      <c r="G20" s="5" t="s">
        <v>47</v>
      </c>
      <c r="H20" s="5" t="s">
        <v>45</v>
      </c>
      <c r="I20" s="5" t="s">
        <v>45</v>
      </c>
      <c r="J20" s="5">
        <v>2011</v>
      </c>
      <c r="K20" s="5"/>
      <c r="L20" s="1">
        <v>1</v>
      </c>
      <c r="M20" s="1">
        <v>1</v>
      </c>
      <c r="N20" s="1">
        <v>0</v>
      </c>
      <c r="O20" s="1">
        <v>1</v>
      </c>
      <c r="P20" s="1">
        <v>1</v>
      </c>
      <c r="Q20" s="1">
        <v>1</v>
      </c>
      <c r="R20" s="1">
        <v>1</v>
      </c>
      <c r="S20" s="1">
        <v>0.5</v>
      </c>
      <c r="T20" s="1">
        <v>0</v>
      </c>
      <c r="U20" s="1">
        <v>1</v>
      </c>
      <c r="V20" s="1">
        <v>1</v>
      </c>
      <c r="W20" s="1">
        <v>0.5</v>
      </c>
      <c r="X20" s="1">
        <v>0.5</v>
      </c>
      <c r="Y20" s="1">
        <v>0.5</v>
      </c>
      <c r="Z20" s="7">
        <f t="shared" si="1"/>
        <v>0.7142857142857143</v>
      </c>
      <c r="AA20" s="8" t="str">
        <f t="shared" si="2"/>
        <v>RIESGOSOS</v>
      </c>
      <c r="AB20" s="8" t="str">
        <f t="shared" si="3"/>
        <v>Moderado nivel de riesgo</v>
      </c>
    </row>
    <row r="21" spans="1:28" x14ac:dyDescent="0.2">
      <c r="A21" s="5" t="s">
        <v>229</v>
      </c>
      <c r="B21" s="5">
        <v>22</v>
      </c>
      <c r="C21" s="6" t="str">
        <f t="shared" si="0"/>
        <v>Adulto Joven</v>
      </c>
      <c r="D21" s="5" t="s">
        <v>48</v>
      </c>
      <c r="E21" s="5" t="s">
        <v>62</v>
      </c>
      <c r="F21" s="5" t="s">
        <v>43</v>
      </c>
      <c r="G21" s="5" t="s">
        <v>47</v>
      </c>
      <c r="H21" s="5" t="s">
        <v>45</v>
      </c>
      <c r="I21" s="5" t="s">
        <v>51</v>
      </c>
      <c r="J21" s="5">
        <v>2012</v>
      </c>
      <c r="K21" s="5"/>
      <c r="L21" s="1">
        <v>0</v>
      </c>
      <c r="M21" s="1">
        <v>1</v>
      </c>
      <c r="N21" s="1">
        <v>0</v>
      </c>
      <c r="O21" s="1">
        <v>1</v>
      </c>
      <c r="P21" s="1">
        <v>1</v>
      </c>
      <c r="Q21" s="1">
        <v>1</v>
      </c>
      <c r="R21" s="1">
        <v>1</v>
      </c>
      <c r="S21" s="1">
        <v>1</v>
      </c>
      <c r="T21" s="1">
        <v>0</v>
      </c>
      <c r="U21" s="1">
        <v>1</v>
      </c>
      <c r="V21" s="1">
        <v>0.5</v>
      </c>
      <c r="W21" s="1">
        <v>0.5</v>
      </c>
      <c r="X21" s="1">
        <v>1</v>
      </c>
      <c r="Y21" s="1">
        <v>1</v>
      </c>
      <c r="Z21" s="7">
        <f t="shared" si="1"/>
        <v>0.7142857142857143</v>
      </c>
      <c r="AA21" s="8" t="str">
        <f t="shared" si="2"/>
        <v>RIESGOSOS</v>
      </c>
      <c r="AB21" s="8" t="str">
        <f t="shared" si="3"/>
        <v>Moderado nivel de riesgo</v>
      </c>
    </row>
    <row r="22" spans="1:28" x14ac:dyDescent="0.2">
      <c r="A22" s="5" t="s">
        <v>230</v>
      </c>
      <c r="B22" s="5">
        <v>22</v>
      </c>
      <c r="C22" s="6" t="str">
        <f t="shared" si="0"/>
        <v>Adulto Joven</v>
      </c>
      <c r="D22" s="5" t="s">
        <v>48</v>
      </c>
      <c r="E22" s="5" t="s">
        <v>63</v>
      </c>
      <c r="F22" s="5" t="s">
        <v>43</v>
      </c>
      <c r="G22" s="5" t="s">
        <v>47</v>
      </c>
      <c r="H22" s="5" t="s">
        <v>45</v>
      </c>
      <c r="I22" s="5" t="s">
        <v>51</v>
      </c>
      <c r="J22" s="5">
        <v>2011</v>
      </c>
      <c r="K22" s="5"/>
      <c r="L22" s="1">
        <v>0</v>
      </c>
      <c r="M22" s="1">
        <v>1</v>
      </c>
      <c r="N22" s="1">
        <v>1</v>
      </c>
      <c r="O22" s="1">
        <v>1</v>
      </c>
      <c r="P22" s="1">
        <v>1</v>
      </c>
      <c r="Q22" s="1">
        <v>0</v>
      </c>
      <c r="R22" s="1">
        <v>1</v>
      </c>
      <c r="S22" s="1">
        <v>1</v>
      </c>
      <c r="T22" s="1">
        <v>1</v>
      </c>
      <c r="U22" s="1">
        <v>1</v>
      </c>
      <c r="V22" s="1">
        <v>1</v>
      </c>
      <c r="W22" s="1">
        <v>1</v>
      </c>
      <c r="X22" s="1">
        <v>0.5</v>
      </c>
      <c r="Y22" s="1">
        <v>0</v>
      </c>
      <c r="Z22" s="7">
        <f t="shared" si="1"/>
        <v>0.75</v>
      </c>
      <c r="AA22" s="8" t="str">
        <f t="shared" si="2"/>
        <v>RIESGOSOS</v>
      </c>
      <c r="AB22" s="8" t="str">
        <f t="shared" si="3"/>
        <v>Moderado nivel de riesgo</v>
      </c>
    </row>
    <row r="23" spans="1:28" x14ac:dyDescent="0.2">
      <c r="A23" s="5" t="s">
        <v>231</v>
      </c>
      <c r="B23" s="5">
        <v>23</v>
      </c>
      <c r="C23" s="6" t="str">
        <f t="shared" si="0"/>
        <v>Adulto Joven</v>
      </c>
      <c r="D23" s="5" t="s">
        <v>48</v>
      </c>
      <c r="E23" s="5" t="s">
        <v>42</v>
      </c>
      <c r="F23" s="5" t="s">
        <v>43</v>
      </c>
      <c r="G23" s="5" t="s">
        <v>44</v>
      </c>
      <c r="H23" s="5" t="s">
        <v>45</v>
      </c>
      <c r="I23" s="5" t="s">
        <v>51</v>
      </c>
      <c r="J23" s="5">
        <v>2012</v>
      </c>
      <c r="K23" s="5"/>
      <c r="L23" s="1">
        <v>0</v>
      </c>
      <c r="M23" s="1">
        <v>1</v>
      </c>
      <c r="N23" s="1">
        <v>1</v>
      </c>
      <c r="O23" s="1">
        <v>1</v>
      </c>
      <c r="P23" s="1">
        <v>1</v>
      </c>
      <c r="Q23" s="1">
        <v>0</v>
      </c>
      <c r="R23" s="1">
        <v>1</v>
      </c>
      <c r="S23" s="1">
        <v>0.5</v>
      </c>
      <c r="T23" s="1">
        <v>1</v>
      </c>
      <c r="U23" s="1">
        <v>0</v>
      </c>
      <c r="V23" s="1">
        <v>1</v>
      </c>
      <c r="W23" s="1">
        <v>1</v>
      </c>
      <c r="X23" s="1">
        <v>1</v>
      </c>
      <c r="Y23" s="1">
        <v>0.5</v>
      </c>
      <c r="Z23" s="7">
        <f t="shared" si="1"/>
        <v>0.7142857142857143</v>
      </c>
      <c r="AA23" s="8" t="str">
        <f t="shared" si="2"/>
        <v>RIESGOSOS</v>
      </c>
      <c r="AB23" s="8" t="str">
        <f t="shared" si="3"/>
        <v>Moderado nivel de riesgo</v>
      </c>
    </row>
    <row r="24" spans="1:28" x14ac:dyDescent="0.2">
      <c r="A24" s="5" t="s">
        <v>232</v>
      </c>
      <c r="B24" s="5">
        <v>23</v>
      </c>
      <c r="C24" s="6" t="str">
        <f t="shared" si="0"/>
        <v>Adulto Joven</v>
      </c>
      <c r="D24" s="5" t="s">
        <v>48</v>
      </c>
      <c r="E24" s="5" t="s">
        <v>64</v>
      </c>
      <c r="F24" s="5" t="s">
        <v>50</v>
      </c>
      <c r="G24" s="5" t="s">
        <v>44</v>
      </c>
      <c r="H24" s="5" t="s">
        <v>45</v>
      </c>
      <c r="I24" s="5" t="s">
        <v>45</v>
      </c>
      <c r="J24" s="5">
        <v>2012</v>
      </c>
      <c r="K24" s="5"/>
      <c r="L24" s="1">
        <v>1</v>
      </c>
      <c r="M24" s="1">
        <v>1</v>
      </c>
      <c r="N24" s="1">
        <v>1</v>
      </c>
      <c r="O24" s="1">
        <v>1</v>
      </c>
      <c r="P24" s="1">
        <v>1</v>
      </c>
      <c r="Q24" s="1">
        <v>1</v>
      </c>
      <c r="R24" s="1">
        <v>1</v>
      </c>
      <c r="S24" s="1">
        <v>1</v>
      </c>
      <c r="T24" s="1">
        <v>1</v>
      </c>
      <c r="U24" s="1">
        <v>1</v>
      </c>
      <c r="V24" s="1">
        <v>0.5</v>
      </c>
      <c r="W24" s="1">
        <v>0.5</v>
      </c>
      <c r="X24" s="1">
        <v>1</v>
      </c>
      <c r="Y24" s="1">
        <v>0.5</v>
      </c>
      <c r="Z24" s="7">
        <f t="shared" si="1"/>
        <v>0.8928571428571429</v>
      </c>
      <c r="AA24" s="8" t="str">
        <f t="shared" si="2"/>
        <v>SEGUROS</v>
      </c>
      <c r="AB24" s="8" t="str">
        <f t="shared" si="3"/>
        <v>Bajo nivel de riesgo</v>
      </c>
    </row>
    <row r="25" spans="1:28" x14ac:dyDescent="0.2">
      <c r="A25" s="5" t="s">
        <v>233</v>
      </c>
      <c r="B25" s="5">
        <v>22</v>
      </c>
      <c r="C25" s="6" t="str">
        <f t="shared" si="0"/>
        <v>Adulto Joven</v>
      </c>
      <c r="D25" s="5" t="s">
        <v>41</v>
      </c>
      <c r="E25" s="5" t="s">
        <v>42</v>
      </c>
      <c r="F25" s="5" t="s">
        <v>43</v>
      </c>
      <c r="G25" s="5" t="s">
        <v>44</v>
      </c>
      <c r="H25" s="5" t="s">
        <v>51</v>
      </c>
      <c r="I25" s="5" t="s">
        <v>65</v>
      </c>
      <c r="J25" s="5">
        <v>2015</v>
      </c>
      <c r="K25" s="5"/>
      <c r="L25" s="1">
        <v>0</v>
      </c>
      <c r="M25" s="1">
        <v>1</v>
      </c>
      <c r="N25" s="1">
        <v>1</v>
      </c>
      <c r="O25" s="1">
        <v>1</v>
      </c>
      <c r="P25" s="1">
        <v>1</v>
      </c>
      <c r="Q25" s="1">
        <v>1</v>
      </c>
      <c r="R25" s="1">
        <v>1</v>
      </c>
      <c r="S25" s="1">
        <v>1</v>
      </c>
      <c r="T25" s="1">
        <v>1</v>
      </c>
      <c r="U25" s="1">
        <v>0</v>
      </c>
      <c r="V25" s="1">
        <v>1</v>
      </c>
      <c r="W25" s="1">
        <v>0.5</v>
      </c>
      <c r="X25" s="1">
        <v>1</v>
      </c>
      <c r="Y25" s="1">
        <v>1</v>
      </c>
      <c r="Z25" s="7">
        <f t="shared" si="1"/>
        <v>0.8214285714285714</v>
      </c>
      <c r="AA25" s="8" t="str">
        <f t="shared" si="2"/>
        <v>SEGUROS</v>
      </c>
      <c r="AB25" s="8" t="str">
        <f t="shared" si="3"/>
        <v>Bajo nivel de riesgo</v>
      </c>
    </row>
    <row r="26" spans="1:28" x14ac:dyDescent="0.2">
      <c r="A26" s="5" t="s">
        <v>234</v>
      </c>
      <c r="B26" s="5">
        <v>20</v>
      </c>
      <c r="C26" s="6" t="str">
        <f t="shared" si="0"/>
        <v>Adulto Joven</v>
      </c>
      <c r="D26" s="5" t="s">
        <v>48</v>
      </c>
      <c r="E26" s="5" t="s">
        <v>66</v>
      </c>
      <c r="F26" s="5" t="s">
        <v>43</v>
      </c>
      <c r="G26" s="5" t="s">
        <v>44</v>
      </c>
      <c r="H26" s="5" t="s">
        <v>45</v>
      </c>
      <c r="I26" s="5" t="s">
        <v>51</v>
      </c>
      <c r="J26" s="5">
        <v>2015</v>
      </c>
      <c r="K26" s="5"/>
      <c r="L26" s="1">
        <v>1</v>
      </c>
      <c r="M26" s="1">
        <v>0.5</v>
      </c>
      <c r="N26" s="1">
        <v>1</v>
      </c>
      <c r="O26" s="1">
        <v>1</v>
      </c>
      <c r="P26" s="1">
        <v>1</v>
      </c>
      <c r="Q26" s="1">
        <v>1</v>
      </c>
      <c r="R26" s="1">
        <v>1</v>
      </c>
      <c r="S26" s="1">
        <v>1</v>
      </c>
      <c r="T26" s="1">
        <v>1</v>
      </c>
      <c r="U26" s="1">
        <v>0</v>
      </c>
      <c r="V26" s="1">
        <v>1</v>
      </c>
      <c r="W26" s="1">
        <v>1</v>
      </c>
      <c r="X26" s="1">
        <v>1</v>
      </c>
      <c r="Y26" s="1">
        <v>0.5</v>
      </c>
      <c r="Z26" s="7">
        <f t="shared" si="1"/>
        <v>0.8571428571428571</v>
      </c>
      <c r="AA26" s="8" t="str">
        <f t="shared" si="2"/>
        <v>SEGUROS</v>
      </c>
      <c r="AB26" s="8" t="str">
        <f t="shared" si="3"/>
        <v>Bajo nivel de riesgo</v>
      </c>
    </row>
    <row r="27" spans="1:28" x14ac:dyDescent="0.2">
      <c r="A27" s="5" t="s">
        <v>235</v>
      </c>
      <c r="B27" s="5">
        <v>19</v>
      </c>
      <c r="C27" s="6" t="str">
        <f t="shared" si="0"/>
        <v>Adulto Joven</v>
      </c>
      <c r="D27" s="5" t="s">
        <v>48</v>
      </c>
      <c r="E27" s="5" t="s">
        <v>67</v>
      </c>
      <c r="F27" s="5" t="s">
        <v>43</v>
      </c>
      <c r="G27" s="5" t="s">
        <v>44</v>
      </c>
      <c r="H27" s="5" t="s">
        <v>45</v>
      </c>
      <c r="I27" s="5" t="s">
        <v>45</v>
      </c>
      <c r="J27" s="5">
        <v>2014</v>
      </c>
      <c r="K27" s="5"/>
      <c r="L27" s="1">
        <v>0</v>
      </c>
      <c r="M27" s="1">
        <v>1</v>
      </c>
      <c r="N27" s="1">
        <v>1</v>
      </c>
      <c r="O27" s="1">
        <v>1</v>
      </c>
      <c r="P27" s="1">
        <v>1</v>
      </c>
      <c r="Q27" s="1">
        <v>1</v>
      </c>
      <c r="R27" s="1">
        <v>1</v>
      </c>
      <c r="S27" s="1">
        <v>1</v>
      </c>
      <c r="T27" s="1">
        <v>1</v>
      </c>
      <c r="U27" s="1">
        <v>0</v>
      </c>
      <c r="V27" s="1">
        <v>1</v>
      </c>
      <c r="W27" s="1">
        <v>1</v>
      </c>
      <c r="X27" s="1">
        <v>1</v>
      </c>
      <c r="Y27" s="1">
        <v>1</v>
      </c>
      <c r="Z27" s="7">
        <f t="shared" si="1"/>
        <v>0.8571428571428571</v>
      </c>
      <c r="AA27" s="8" t="str">
        <f t="shared" si="2"/>
        <v>SEGUROS</v>
      </c>
      <c r="AB27" s="8" t="str">
        <f t="shared" si="3"/>
        <v>Bajo nivel de riesgo</v>
      </c>
    </row>
    <row r="28" spans="1:28" x14ac:dyDescent="0.2">
      <c r="A28" s="5" t="s">
        <v>236</v>
      </c>
      <c r="B28" s="5">
        <v>25</v>
      </c>
      <c r="C28" s="6" t="str">
        <f t="shared" si="0"/>
        <v>Adulto Joven</v>
      </c>
      <c r="D28" s="5" t="s">
        <v>48</v>
      </c>
      <c r="E28" s="5" t="s">
        <v>42</v>
      </c>
      <c r="F28" s="5" t="s">
        <v>43</v>
      </c>
      <c r="G28" s="5" t="s">
        <v>47</v>
      </c>
      <c r="H28" s="5" t="s">
        <v>45</v>
      </c>
      <c r="I28" s="5" t="s">
        <v>45</v>
      </c>
      <c r="J28" s="5">
        <v>2012</v>
      </c>
      <c r="K28" s="5"/>
      <c r="L28" s="1">
        <v>1</v>
      </c>
      <c r="M28" s="1">
        <v>1</v>
      </c>
      <c r="N28" s="1">
        <v>1</v>
      </c>
      <c r="O28" s="1">
        <v>1</v>
      </c>
      <c r="P28" s="1">
        <v>1</v>
      </c>
      <c r="Q28" s="1">
        <v>1</v>
      </c>
      <c r="R28" s="1">
        <v>1</v>
      </c>
      <c r="S28" s="1">
        <v>1</v>
      </c>
      <c r="T28" s="1">
        <v>1</v>
      </c>
      <c r="U28" s="1">
        <v>1</v>
      </c>
      <c r="V28" s="1">
        <v>1</v>
      </c>
      <c r="W28" s="1">
        <v>1</v>
      </c>
      <c r="X28" s="1">
        <v>1</v>
      </c>
      <c r="Y28" s="1">
        <v>0.5</v>
      </c>
      <c r="Z28" s="7">
        <f t="shared" si="1"/>
        <v>0.9642857142857143</v>
      </c>
      <c r="AA28" s="8" t="str">
        <f t="shared" si="2"/>
        <v>SEGUROS</v>
      </c>
      <c r="AB28" s="8" t="str">
        <f t="shared" si="3"/>
        <v>Bajo nivel de riesgo</v>
      </c>
    </row>
    <row r="29" spans="1:28" x14ac:dyDescent="0.2">
      <c r="A29" s="5" t="s">
        <v>237</v>
      </c>
      <c r="B29" s="5">
        <v>18</v>
      </c>
      <c r="C29" s="6" t="str">
        <f t="shared" si="0"/>
        <v>Adulto Joven</v>
      </c>
      <c r="D29" s="5" t="s">
        <v>48</v>
      </c>
      <c r="E29" s="5" t="s">
        <v>42</v>
      </c>
      <c r="F29" s="5" t="s">
        <v>43</v>
      </c>
      <c r="G29" s="5" t="s">
        <v>44</v>
      </c>
      <c r="H29" s="5" t="s">
        <v>45</v>
      </c>
      <c r="I29" s="5" t="s">
        <v>45</v>
      </c>
      <c r="J29" s="5">
        <v>2011</v>
      </c>
      <c r="K29" s="5"/>
      <c r="L29" s="1">
        <v>0</v>
      </c>
      <c r="M29" s="1">
        <v>1</v>
      </c>
      <c r="N29" s="1">
        <v>0</v>
      </c>
      <c r="O29" s="1">
        <v>0</v>
      </c>
      <c r="P29" s="1">
        <v>1</v>
      </c>
      <c r="Q29" s="1">
        <v>0</v>
      </c>
      <c r="R29" s="1">
        <v>0</v>
      </c>
      <c r="S29" s="1">
        <v>0.5</v>
      </c>
      <c r="T29" s="1">
        <v>0</v>
      </c>
      <c r="U29" s="1">
        <v>0</v>
      </c>
      <c r="V29" s="1">
        <v>0.5</v>
      </c>
      <c r="W29" s="1">
        <v>0</v>
      </c>
      <c r="X29" s="1">
        <v>0</v>
      </c>
      <c r="Y29" s="1">
        <v>0</v>
      </c>
      <c r="Z29" s="7">
        <f t="shared" si="1"/>
        <v>0.21428571428571427</v>
      </c>
      <c r="AA29" s="8" t="str">
        <f t="shared" si="2"/>
        <v>DE RIESGO INMINENTE</v>
      </c>
      <c r="AB29" s="8" t="str">
        <f t="shared" si="3"/>
        <v>Alto nivel de riesgo</v>
      </c>
    </row>
    <row r="30" spans="1:28" x14ac:dyDescent="0.2">
      <c r="A30" s="5" t="s">
        <v>238</v>
      </c>
      <c r="B30" s="5">
        <v>21</v>
      </c>
      <c r="C30" s="6" t="str">
        <f t="shared" si="0"/>
        <v>Adulto Joven</v>
      </c>
      <c r="D30" s="5" t="s">
        <v>48</v>
      </c>
      <c r="E30" s="5" t="s">
        <v>66</v>
      </c>
      <c r="F30" s="5" t="s">
        <v>43</v>
      </c>
      <c r="G30" s="5" t="s">
        <v>47</v>
      </c>
      <c r="H30" s="5" t="s">
        <v>45</v>
      </c>
      <c r="I30" s="5" t="s">
        <v>45</v>
      </c>
      <c r="J30" s="5">
        <v>2010</v>
      </c>
      <c r="K30" s="5"/>
      <c r="L30" s="1">
        <v>1</v>
      </c>
      <c r="M30" s="1">
        <v>1</v>
      </c>
      <c r="N30" s="1">
        <v>0</v>
      </c>
      <c r="O30" s="1">
        <v>1</v>
      </c>
      <c r="P30" s="1">
        <v>1</v>
      </c>
      <c r="Q30" s="1">
        <v>1</v>
      </c>
      <c r="R30" s="1">
        <v>1</v>
      </c>
      <c r="S30" s="1">
        <v>0.5</v>
      </c>
      <c r="T30" s="1">
        <v>0</v>
      </c>
      <c r="U30" s="1">
        <v>1</v>
      </c>
      <c r="V30" s="1">
        <v>0.5</v>
      </c>
      <c r="W30" s="1">
        <v>0.5</v>
      </c>
      <c r="X30" s="1">
        <v>1</v>
      </c>
      <c r="Y30" s="1">
        <v>0.5</v>
      </c>
      <c r="Z30" s="7">
        <f t="shared" si="1"/>
        <v>0.7142857142857143</v>
      </c>
      <c r="AA30" s="8" t="str">
        <f t="shared" si="2"/>
        <v>RIESGOSOS</v>
      </c>
      <c r="AB30" s="8" t="str">
        <f t="shared" si="3"/>
        <v>Moderado nivel de riesgo</v>
      </c>
    </row>
    <row r="31" spans="1:28" x14ac:dyDescent="0.2">
      <c r="A31" s="5" t="s">
        <v>239</v>
      </c>
      <c r="B31" s="5">
        <v>53</v>
      </c>
      <c r="C31" s="6" t="str">
        <f t="shared" si="0"/>
        <v>Adulto</v>
      </c>
      <c r="D31" s="5" t="s">
        <v>48</v>
      </c>
      <c r="E31" s="5" t="s">
        <v>66</v>
      </c>
      <c r="F31" s="5" t="s">
        <v>43</v>
      </c>
      <c r="G31" s="5" t="s">
        <v>47</v>
      </c>
      <c r="H31" s="5" t="s">
        <v>51</v>
      </c>
      <c r="I31" s="5" t="s">
        <v>51</v>
      </c>
      <c r="J31" s="5">
        <v>2015</v>
      </c>
      <c r="K31" s="5"/>
      <c r="L31" s="1">
        <v>0</v>
      </c>
      <c r="M31" s="1">
        <v>1</v>
      </c>
      <c r="N31" s="1">
        <v>1</v>
      </c>
      <c r="O31" s="1">
        <v>1</v>
      </c>
      <c r="P31" s="1">
        <v>1</v>
      </c>
      <c r="Q31" s="1">
        <v>1</v>
      </c>
      <c r="R31" s="1">
        <v>1</v>
      </c>
      <c r="S31" s="1">
        <v>1</v>
      </c>
      <c r="T31" s="1">
        <v>1</v>
      </c>
      <c r="U31" s="1">
        <v>0</v>
      </c>
      <c r="V31" s="1">
        <v>0.5</v>
      </c>
      <c r="W31" s="1">
        <v>0.5</v>
      </c>
      <c r="X31" s="1">
        <v>1</v>
      </c>
      <c r="Y31" s="1">
        <v>0.5</v>
      </c>
      <c r="Z31" s="7">
        <f t="shared" si="1"/>
        <v>0.75</v>
      </c>
      <c r="AA31" s="8" t="str">
        <f t="shared" si="2"/>
        <v>RIESGOSOS</v>
      </c>
      <c r="AB31" s="8" t="str">
        <f t="shared" si="3"/>
        <v>Moderado nivel de riesgo</v>
      </c>
    </row>
    <row r="32" spans="1:28" x14ac:dyDescent="0.2">
      <c r="A32" s="5" t="s">
        <v>240</v>
      </c>
      <c r="B32" s="5">
        <v>45</v>
      </c>
      <c r="C32" s="6" t="str">
        <f t="shared" si="0"/>
        <v>Adulto</v>
      </c>
      <c r="D32" s="5" t="s">
        <v>48</v>
      </c>
      <c r="E32" s="5" t="s">
        <v>42</v>
      </c>
      <c r="F32" s="5" t="s">
        <v>43</v>
      </c>
      <c r="G32" s="5" t="s">
        <v>68</v>
      </c>
      <c r="H32" s="5" t="s">
        <v>65</v>
      </c>
      <c r="I32" s="5" t="s">
        <v>51</v>
      </c>
      <c r="J32" s="5">
        <v>2018</v>
      </c>
      <c r="K32" s="5"/>
      <c r="L32" s="1">
        <v>0</v>
      </c>
      <c r="M32" s="1">
        <v>1</v>
      </c>
      <c r="N32" s="1">
        <v>0</v>
      </c>
      <c r="O32" s="1">
        <v>0</v>
      </c>
      <c r="P32" s="1">
        <v>1</v>
      </c>
      <c r="Q32" s="1">
        <v>1</v>
      </c>
      <c r="R32" s="1">
        <v>1</v>
      </c>
      <c r="S32" s="1">
        <v>0</v>
      </c>
      <c r="T32" s="1">
        <v>0</v>
      </c>
      <c r="U32" s="1">
        <v>0</v>
      </c>
      <c r="V32" s="1">
        <v>0</v>
      </c>
      <c r="W32" s="1">
        <v>0.5</v>
      </c>
      <c r="X32" s="1">
        <v>0.5</v>
      </c>
      <c r="Y32" s="1">
        <v>0</v>
      </c>
      <c r="Z32" s="7">
        <f t="shared" si="1"/>
        <v>0.35714285714285715</v>
      </c>
      <c r="AA32" s="8" t="str">
        <f t="shared" si="2"/>
        <v>ALTAMENTE RIESGOSOS</v>
      </c>
      <c r="AB32" s="8" t="str">
        <f t="shared" si="3"/>
        <v>Alto nivel de riesgo</v>
      </c>
    </row>
    <row r="33" spans="1:28" x14ac:dyDescent="0.2">
      <c r="A33" s="5" t="s">
        <v>241</v>
      </c>
      <c r="B33" s="5">
        <v>22</v>
      </c>
      <c r="C33" s="6" t="str">
        <f t="shared" si="0"/>
        <v>Adulto Joven</v>
      </c>
      <c r="D33" s="5" t="s">
        <v>48</v>
      </c>
      <c r="E33" s="5" t="s">
        <v>46</v>
      </c>
      <c r="F33" s="5" t="s">
        <v>43</v>
      </c>
      <c r="G33" s="5" t="s">
        <v>44</v>
      </c>
      <c r="H33" s="5" t="s">
        <v>45</v>
      </c>
      <c r="I33" s="5" t="s">
        <v>45</v>
      </c>
      <c r="J33" s="5">
        <v>2009</v>
      </c>
      <c r="K33" s="5"/>
      <c r="L33" s="1">
        <v>0</v>
      </c>
      <c r="M33" s="1">
        <v>1</v>
      </c>
      <c r="N33" s="1">
        <v>0</v>
      </c>
      <c r="O33" s="1">
        <v>1</v>
      </c>
      <c r="P33" s="1">
        <v>1</v>
      </c>
      <c r="Q33" s="1">
        <v>1</v>
      </c>
      <c r="R33" s="1">
        <v>0</v>
      </c>
      <c r="S33" s="1">
        <v>1</v>
      </c>
      <c r="T33" s="1">
        <v>1</v>
      </c>
      <c r="U33" s="1">
        <v>1</v>
      </c>
      <c r="V33" s="1">
        <v>0.5</v>
      </c>
      <c r="W33" s="1">
        <v>0.5</v>
      </c>
      <c r="X33" s="1">
        <v>1</v>
      </c>
      <c r="Y33" s="1">
        <v>0</v>
      </c>
      <c r="Z33" s="7">
        <f t="shared" si="1"/>
        <v>0.6428571428571429</v>
      </c>
      <c r="AA33" s="8" t="str">
        <f t="shared" si="2"/>
        <v>RIESGOSOS</v>
      </c>
      <c r="AB33" s="8" t="str">
        <f t="shared" si="3"/>
        <v>Moderado nivel de riesgo</v>
      </c>
    </row>
    <row r="34" spans="1:28" x14ac:dyDescent="0.2">
      <c r="A34" s="5" t="s">
        <v>242</v>
      </c>
      <c r="B34" s="5">
        <v>51</v>
      </c>
      <c r="C34" s="6" t="str">
        <f t="shared" si="0"/>
        <v>Adulto</v>
      </c>
      <c r="D34" s="5" t="s">
        <v>48</v>
      </c>
      <c r="E34" s="5" t="s">
        <v>46</v>
      </c>
      <c r="F34" s="5" t="s">
        <v>43</v>
      </c>
      <c r="G34" s="5" t="s">
        <v>44</v>
      </c>
      <c r="H34" s="5" t="s">
        <v>45</v>
      </c>
      <c r="I34" s="5" t="s">
        <v>51</v>
      </c>
      <c r="J34" s="5">
        <v>2018</v>
      </c>
      <c r="K34" s="5"/>
      <c r="L34" s="1">
        <v>0</v>
      </c>
      <c r="M34" s="1">
        <v>1</v>
      </c>
      <c r="N34" s="1">
        <v>0</v>
      </c>
      <c r="O34" s="1">
        <v>1</v>
      </c>
      <c r="P34" s="1">
        <v>1</v>
      </c>
      <c r="Q34" s="1">
        <v>1</v>
      </c>
      <c r="R34" s="1">
        <v>1</v>
      </c>
      <c r="S34" s="1">
        <v>1</v>
      </c>
      <c r="T34" s="1">
        <v>1</v>
      </c>
      <c r="U34" s="1">
        <v>1</v>
      </c>
      <c r="V34" s="1">
        <v>1</v>
      </c>
      <c r="W34" s="1">
        <v>1</v>
      </c>
      <c r="X34" s="1">
        <v>1</v>
      </c>
      <c r="Y34" s="1">
        <v>0.5</v>
      </c>
      <c r="Z34" s="7">
        <f t="shared" si="1"/>
        <v>0.8214285714285714</v>
      </c>
      <c r="AA34" s="8" t="str">
        <f t="shared" si="2"/>
        <v>SEGUROS</v>
      </c>
      <c r="AB34" s="8" t="str">
        <f t="shared" si="3"/>
        <v>Bajo nivel de riesgo</v>
      </c>
    </row>
    <row r="35" spans="1:28" x14ac:dyDescent="0.2">
      <c r="A35" s="5" t="s">
        <v>243</v>
      </c>
      <c r="B35" s="5">
        <v>45</v>
      </c>
      <c r="C35" s="6" t="str">
        <f t="shared" si="0"/>
        <v>Adulto</v>
      </c>
      <c r="D35" s="5" t="s">
        <v>48</v>
      </c>
      <c r="E35" s="5" t="s">
        <v>42</v>
      </c>
      <c r="F35" s="5" t="s">
        <v>43</v>
      </c>
      <c r="G35" s="5" t="s">
        <v>44</v>
      </c>
      <c r="H35" s="5" t="s">
        <v>45</v>
      </c>
      <c r="I35" s="5" t="s">
        <v>51</v>
      </c>
      <c r="J35" s="5">
        <v>2015</v>
      </c>
      <c r="K35" s="5"/>
      <c r="L35" s="1">
        <v>0</v>
      </c>
      <c r="M35" s="1">
        <v>1</v>
      </c>
      <c r="N35" s="1">
        <v>1</v>
      </c>
      <c r="O35" s="1">
        <v>1</v>
      </c>
      <c r="P35" s="1">
        <v>1</v>
      </c>
      <c r="Q35" s="1">
        <v>1</v>
      </c>
      <c r="R35" s="1">
        <v>0</v>
      </c>
      <c r="S35" s="1">
        <v>0</v>
      </c>
      <c r="T35" s="1">
        <v>0</v>
      </c>
      <c r="U35" s="1">
        <v>0</v>
      </c>
      <c r="V35" s="1">
        <v>0.5</v>
      </c>
      <c r="W35" s="1">
        <v>0.5</v>
      </c>
      <c r="X35" s="1">
        <v>0.5</v>
      </c>
      <c r="Y35" s="1">
        <v>0</v>
      </c>
      <c r="Z35" s="7">
        <f t="shared" si="1"/>
        <v>0.4642857142857143</v>
      </c>
      <c r="AA35" s="8" t="str">
        <f t="shared" si="2"/>
        <v>ALTAMENTE RIESGOSOS</v>
      </c>
      <c r="AB35" s="8" t="str">
        <f t="shared" si="3"/>
        <v>Considerable nivel de riesgo</v>
      </c>
    </row>
    <row r="36" spans="1:28" x14ac:dyDescent="0.2">
      <c r="A36" s="5" t="s">
        <v>244</v>
      </c>
      <c r="B36" s="5">
        <v>20</v>
      </c>
      <c r="C36" s="6" t="str">
        <f t="shared" si="0"/>
        <v>Adulto Joven</v>
      </c>
      <c r="D36" s="5" t="s">
        <v>48</v>
      </c>
      <c r="E36" s="5" t="s">
        <v>62</v>
      </c>
      <c r="F36" s="5" t="s">
        <v>43</v>
      </c>
      <c r="G36" s="5" t="s">
        <v>47</v>
      </c>
      <c r="H36" s="5" t="s">
        <v>51</v>
      </c>
      <c r="I36" s="5" t="s">
        <v>45</v>
      </c>
      <c r="J36" s="5">
        <v>2011</v>
      </c>
      <c r="K36" s="5"/>
      <c r="L36" s="1">
        <v>0</v>
      </c>
      <c r="M36" s="1">
        <v>0</v>
      </c>
      <c r="N36" s="1">
        <v>1</v>
      </c>
      <c r="O36" s="1">
        <v>1</v>
      </c>
      <c r="P36" s="1">
        <v>1</v>
      </c>
      <c r="Q36" s="1">
        <v>0</v>
      </c>
      <c r="R36" s="1">
        <v>1</v>
      </c>
      <c r="S36" s="1">
        <v>1</v>
      </c>
      <c r="T36" s="1">
        <v>1</v>
      </c>
      <c r="U36" s="1">
        <v>0</v>
      </c>
      <c r="V36" s="1">
        <v>1</v>
      </c>
      <c r="W36" s="1">
        <v>1</v>
      </c>
      <c r="X36" s="1">
        <v>1</v>
      </c>
      <c r="Y36" s="1">
        <v>0</v>
      </c>
      <c r="Z36" s="7">
        <f t="shared" si="1"/>
        <v>0.6428571428571429</v>
      </c>
      <c r="AA36" s="8" t="str">
        <f t="shared" si="2"/>
        <v>RIESGOSOS</v>
      </c>
      <c r="AB36" s="8" t="str">
        <f t="shared" si="3"/>
        <v>Moderado nivel de riesgo</v>
      </c>
    </row>
    <row r="37" spans="1:28" x14ac:dyDescent="0.2">
      <c r="A37" s="5" t="s">
        <v>245</v>
      </c>
      <c r="B37" s="5">
        <v>23</v>
      </c>
      <c r="C37" s="6" t="str">
        <f t="shared" si="0"/>
        <v>Adulto Joven</v>
      </c>
      <c r="D37" s="5" t="s">
        <v>48</v>
      </c>
      <c r="E37" s="5" t="s">
        <v>42</v>
      </c>
      <c r="F37" s="5" t="s">
        <v>43</v>
      </c>
      <c r="G37" s="5" t="s">
        <v>44</v>
      </c>
      <c r="H37" s="5" t="s">
        <v>45</v>
      </c>
      <c r="I37" s="5" t="s">
        <v>45</v>
      </c>
      <c r="J37" s="5">
        <v>2010</v>
      </c>
      <c r="K37" s="5"/>
      <c r="L37" s="1">
        <v>1</v>
      </c>
      <c r="M37" s="1">
        <v>0</v>
      </c>
      <c r="N37" s="1">
        <v>0</v>
      </c>
      <c r="O37" s="1">
        <v>0</v>
      </c>
      <c r="P37" s="1">
        <v>1</v>
      </c>
      <c r="Q37" s="1">
        <v>0</v>
      </c>
      <c r="R37" s="1">
        <v>0</v>
      </c>
      <c r="S37" s="1">
        <v>0</v>
      </c>
      <c r="T37" s="1">
        <v>0</v>
      </c>
      <c r="U37" s="1">
        <v>0</v>
      </c>
      <c r="V37" s="1">
        <v>0.5</v>
      </c>
      <c r="W37" s="1">
        <v>1</v>
      </c>
      <c r="X37" s="1">
        <v>1</v>
      </c>
      <c r="Y37" s="1">
        <v>1</v>
      </c>
      <c r="Z37" s="7">
        <f t="shared" si="1"/>
        <v>0.39285714285714285</v>
      </c>
      <c r="AA37" s="8" t="str">
        <f t="shared" si="2"/>
        <v>ALTAMENTE RIESGOSOS</v>
      </c>
      <c r="AB37" s="8" t="str">
        <f t="shared" si="3"/>
        <v>Alto nivel de riesgo</v>
      </c>
    </row>
    <row r="38" spans="1:28" x14ac:dyDescent="0.2">
      <c r="A38" s="5" t="s">
        <v>246</v>
      </c>
      <c r="B38" s="5">
        <v>25</v>
      </c>
      <c r="C38" s="6" t="str">
        <f t="shared" si="0"/>
        <v>Adulto Joven</v>
      </c>
      <c r="D38" s="5" t="s">
        <v>48</v>
      </c>
      <c r="E38" s="5" t="s">
        <v>69</v>
      </c>
      <c r="F38" s="5" t="s">
        <v>43</v>
      </c>
      <c r="G38" s="5" t="s">
        <v>47</v>
      </c>
      <c r="H38" s="5" t="s">
        <v>45</v>
      </c>
      <c r="I38" s="5" t="s">
        <v>51</v>
      </c>
      <c r="J38" s="5">
        <v>2010</v>
      </c>
      <c r="K38" s="5"/>
      <c r="L38" s="1">
        <v>1</v>
      </c>
      <c r="M38" s="1">
        <v>1</v>
      </c>
      <c r="N38" s="1">
        <v>0</v>
      </c>
      <c r="O38" s="1">
        <v>1</v>
      </c>
      <c r="P38" s="1">
        <v>1</v>
      </c>
      <c r="Q38" s="1">
        <v>1</v>
      </c>
      <c r="R38" s="1">
        <v>1</v>
      </c>
      <c r="S38" s="1">
        <v>1</v>
      </c>
      <c r="T38" s="1">
        <v>1</v>
      </c>
      <c r="U38" s="1">
        <v>1</v>
      </c>
      <c r="V38" s="1">
        <v>1</v>
      </c>
      <c r="W38" s="1">
        <v>1</v>
      </c>
      <c r="X38" s="1">
        <v>1</v>
      </c>
      <c r="Y38" s="1">
        <v>1</v>
      </c>
      <c r="Z38" s="7">
        <f t="shared" si="1"/>
        <v>0.9285714285714286</v>
      </c>
      <c r="AA38" s="8" t="str">
        <f t="shared" si="2"/>
        <v>SEGUROS</v>
      </c>
      <c r="AB38" s="8" t="str">
        <f t="shared" si="3"/>
        <v>Bajo nivel de riesgo</v>
      </c>
    </row>
    <row r="39" spans="1:28" x14ac:dyDescent="0.2">
      <c r="A39" s="5" t="s">
        <v>247</v>
      </c>
      <c r="B39" s="5">
        <v>25</v>
      </c>
      <c r="C39" s="6" t="str">
        <f t="shared" si="0"/>
        <v>Adulto Joven</v>
      </c>
      <c r="D39" s="5" t="s">
        <v>48</v>
      </c>
      <c r="E39" s="5" t="s">
        <v>42</v>
      </c>
      <c r="F39" s="5" t="s">
        <v>43</v>
      </c>
      <c r="G39" s="5" t="s">
        <v>44</v>
      </c>
      <c r="H39" s="5" t="s">
        <v>45</v>
      </c>
      <c r="I39" s="5" t="s">
        <v>51</v>
      </c>
      <c r="J39" s="5">
        <v>2010</v>
      </c>
      <c r="K39" s="5"/>
      <c r="L39" s="1">
        <v>0</v>
      </c>
      <c r="M39" s="1">
        <v>0</v>
      </c>
      <c r="N39" s="1">
        <v>0</v>
      </c>
      <c r="O39" s="1">
        <v>0</v>
      </c>
      <c r="P39" s="1">
        <v>1</v>
      </c>
      <c r="Q39" s="1">
        <v>1</v>
      </c>
      <c r="R39" s="1">
        <v>0</v>
      </c>
      <c r="S39" s="1">
        <v>0</v>
      </c>
      <c r="T39" s="1">
        <v>1</v>
      </c>
      <c r="U39" s="1">
        <v>1</v>
      </c>
      <c r="V39" s="1">
        <v>1</v>
      </c>
      <c r="W39" s="1">
        <v>1</v>
      </c>
      <c r="X39" s="1">
        <v>0</v>
      </c>
      <c r="Y39" s="1">
        <v>0</v>
      </c>
      <c r="Z39" s="7">
        <f t="shared" si="1"/>
        <v>0.42857142857142855</v>
      </c>
      <c r="AA39" s="8" t="str">
        <f t="shared" si="2"/>
        <v>ALTAMENTE RIESGOSOS</v>
      </c>
      <c r="AB39" s="8" t="str">
        <f t="shared" si="3"/>
        <v>Considerable nivel de riesgo</v>
      </c>
    </row>
    <row r="40" spans="1:28" x14ac:dyDescent="0.2">
      <c r="A40" s="5" t="s">
        <v>248</v>
      </c>
      <c r="B40" s="5">
        <v>59</v>
      </c>
      <c r="C40" s="6" t="str">
        <f t="shared" si="0"/>
        <v>Adulto</v>
      </c>
      <c r="D40" s="5" t="s">
        <v>48</v>
      </c>
      <c r="E40" s="5" t="s">
        <v>42</v>
      </c>
      <c r="F40" s="5" t="s">
        <v>43</v>
      </c>
      <c r="G40" s="5" t="s">
        <v>70</v>
      </c>
      <c r="H40" s="5" t="s">
        <v>45</v>
      </c>
      <c r="I40" s="5" t="s">
        <v>45</v>
      </c>
      <c r="J40" s="5">
        <v>2012</v>
      </c>
      <c r="K40" s="5"/>
      <c r="L40" s="1">
        <v>1</v>
      </c>
      <c r="M40" s="1">
        <v>1</v>
      </c>
      <c r="N40" s="1">
        <v>1</v>
      </c>
      <c r="O40" s="1">
        <v>1</v>
      </c>
      <c r="P40" s="1">
        <v>1</v>
      </c>
      <c r="Q40" s="1">
        <v>1</v>
      </c>
      <c r="R40" s="1">
        <v>1</v>
      </c>
      <c r="S40" s="1">
        <v>1</v>
      </c>
      <c r="T40" s="1">
        <v>1</v>
      </c>
      <c r="U40" s="1">
        <v>0</v>
      </c>
      <c r="V40" s="1">
        <v>1</v>
      </c>
      <c r="W40" s="1">
        <v>1</v>
      </c>
      <c r="X40" s="1">
        <v>1</v>
      </c>
      <c r="Y40" s="1">
        <v>1</v>
      </c>
      <c r="Z40" s="7">
        <f t="shared" si="1"/>
        <v>0.9285714285714286</v>
      </c>
      <c r="AA40" s="8" t="str">
        <f t="shared" si="2"/>
        <v>SEGUROS</v>
      </c>
      <c r="AB40" s="8" t="str">
        <f t="shared" si="3"/>
        <v>Bajo nivel de riesgo</v>
      </c>
    </row>
    <row r="41" spans="1:28" x14ac:dyDescent="0.2">
      <c r="A41" s="5" t="s">
        <v>249</v>
      </c>
      <c r="B41" s="5">
        <v>59</v>
      </c>
      <c r="C41" s="6" t="str">
        <f t="shared" si="0"/>
        <v>Adulto</v>
      </c>
      <c r="D41" s="5" t="s">
        <v>48</v>
      </c>
      <c r="E41" s="5" t="s">
        <v>71</v>
      </c>
      <c r="F41" s="5" t="s">
        <v>43</v>
      </c>
      <c r="G41" s="5" t="s">
        <v>44</v>
      </c>
      <c r="H41" s="5" t="s">
        <v>45</v>
      </c>
      <c r="I41" s="5" t="s">
        <v>51</v>
      </c>
      <c r="J41" s="5">
        <v>2008</v>
      </c>
      <c r="K41" s="5"/>
      <c r="L41" s="1">
        <v>0</v>
      </c>
      <c r="M41" s="1">
        <v>1</v>
      </c>
      <c r="N41" s="1">
        <v>1</v>
      </c>
      <c r="O41" s="1">
        <v>1</v>
      </c>
      <c r="P41" s="1">
        <v>1</v>
      </c>
      <c r="Q41" s="1">
        <v>1</v>
      </c>
      <c r="R41" s="1">
        <v>1</v>
      </c>
      <c r="S41" s="1">
        <v>1</v>
      </c>
      <c r="T41" s="1">
        <v>0</v>
      </c>
      <c r="U41" s="1">
        <v>1</v>
      </c>
      <c r="V41" s="1">
        <v>0.5</v>
      </c>
      <c r="W41" s="1">
        <v>0.5</v>
      </c>
      <c r="X41" s="1">
        <v>0.5</v>
      </c>
      <c r="Y41" s="1">
        <v>1</v>
      </c>
      <c r="Z41" s="7">
        <f t="shared" si="1"/>
        <v>0.75</v>
      </c>
      <c r="AA41" s="8" t="str">
        <f t="shared" si="2"/>
        <v>RIESGOSOS</v>
      </c>
      <c r="AB41" s="8" t="str">
        <f t="shared" si="3"/>
        <v>Moderado nivel de riesgo</v>
      </c>
    </row>
    <row r="42" spans="1:28" x14ac:dyDescent="0.2">
      <c r="A42" s="5" t="s">
        <v>250</v>
      </c>
      <c r="B42" s="5">
        <v>14</v>
      </c>
      <c r="C42" s="6" t="str">
        <f t="shared" si="0"/>
        <v>Niño/Adolescente</v>
      </c>
      <c r="D42" s="5" t="s">
        <v>41</v>
      </c>
      <c r="E42" s="5" t="s">
        <v>72</v>
      </c>
      <c r="F42" s="5" t="s">
        <v>43</v>
      </c>
      <c r="G42" s="5" t="s">
        <v>47</v>
      </c>
      <c r="H42" s="5" t="s">
        <v>45</v>
      </c>
      <c r="I42" s="5" t="s">
        <v>45</v>
      </c>
      <c r="J42" s="5">
        <v>2014</v>
      </c>
      <c r="K42" s="5"/>
      <c r="L42" s="1">
        <v>0</v>
      </c>
      <c r="M42" s="1">
        <v>1</v>
      </c>
      <c r="N42" s="1">
        <v>1</v>
      </c>
      <c r="O42" s="1">
        <v>1</v>
      </c>
      <c r="P42" s="1">
        <v>1</v>
      </c>
      <c r="Q42" s="1">
        <v>1</v>
      </c>
      <c r="R42" s="1">
        <v>1</v>
      </c>
      <c r="S42" s="1">
        <v>1</v>
      </c>
      <c r="T42" s="1">
        <v>0</v>
      </c>
      <c r="U42" s="1">
        <v>1</v>
      </c>
      <c r="V42" s="1">
        <v>1</v>
      </c>
      <c r="W42" s="1">
        <v>1</v>
      </c>
      <c r="X42" s="1">
        <v>1</v>
      </c>
      <c r="Y42" s="1">
        <v>1</v>
      </c>
      <c r="Z42" s="7">
        <f t="shared" si="1"/>
        <v>0.8571428571428571</v>
      </c>
      <c r="AA42" s="8" t="str">
        <f t="shared" si="2"/>
        <v>SEGUROS</v>
      </c>
      <c r="AB42" s="8" t="str">
        <f t="shared" si="3"/>
        <v>Bajo nivel de riesgo</v>
      </c>
    </row>
    <row r="43" spans="1:28" x14ac:dyDescent="0.2">
      <c r="A43" s="5" t="s">
        <v>251</v>
      </c>
      <c r="B43" s="5">
        <v>15</v>
      </c>
      <c r="C43" s="6" t="str">
        <f t="shared" si="0"/>
        <v>Niño/Adolescente</v>
      </c>
      <c r="D43" s="5" t="s">
        <v>41</v>
      </c>
      <c r="E43" s="5" t="s">
        <v>73</v>
      </c>
      <c r="F43" s="5" t="s">
        <v>43</v>
      </c>
      <c r="G43" s="5" t="s">
        <v>47</v>
      </c>
      <c r="H43" s="5" t="s">
        <v>45</v>
      </c>
      <c r="I43" s="5" t="s">
        <v>45</v>
      </c>
      <c r="J43" s="5">
        <v>2014</v>
      </c>
      <c r="K43" s="5"/>
      <c r="L43" s="1">
        <v>1</v>
      </c>
      <c r="M43" s="1">
        <v>1</v>
      </c>
      <c r="N43" s="1">
        <v>1</v>
      </c>
      <c r="O43" s="1">
        <v>1</v>
      </c>
      <c r="P43" s="1">
        <v>1</v>
      </c>
      <c r="Q43" s="1">
        <v>0</v>
      </c>
      <c r="R43" s="1">
        <v>1</v>
      </c>
      <c r="S43" s="1">
        <v>0.5</v>
      </c>
      <c r="T43" s="1">
        <v>0</v>
      </c>
      <c r="U43" s="1">
        <v>1</v>
      </c>
      <c r="V43" s="1">
        <v>1</v>
      </c>
      <c r="W43" s="1">
        <v>0.5</v>
      </c>
      <c r="X43" s="1">
        <v>0</v>
      </c>
      <c r="Y43" s="1">
        <v>0.5</v>
      </c>
      <c r="Z43" s="7">
        <f t="shared" si="1"/>
        <v>0.6785714285714286</v>
      </c>
      <c r="AA43" s="8" t="str">
        <f t="shared" si="2"/>
        <v>RIESGOSOS</v>
      </c>
      <c r="AB43" s="8" t="str">
        <f t="shared" si="3"/>
        <v>Moderado nivel de riesgo</v>
      </c>
    </row>
    <row r="44" spans="1:28" x14ac:dyDescent="0.2">
      <c r="A44" s="5" t="s">
        <v>252</v>
      </c>
      <c r="B44" s="5">
        <v>14</v>
      </c>
      <c r="C44" s="6" t="str">
        <f t="shared" si="0"/>
        <v>Niño/Adolescente</v>
      </c>
      <c r="D44" s="5" t="s">
        <v>48</v>
      </c>
      <c r="E44" s="5" t="s">
        <v>42</v>
      </c>
      <c r="F44" s="5" t="s">
        <v>43</v>
      </c>
      <c r="G44" s="5" t="s">
        <v>47</v>
      </c>
      <c r="H44" s="5" t="s">
        <v>45</v>
      </c>
      <c r="I44" s="5" t="s">
        <v>49</v>
      </c>
      <c r="J44" s="5">
        <v>2013</v>
      </c>
      <c r="K44" s="5"/>
      <c r="L44" s="1">
        <v>0</v>
      </c>
      <c r="M44" s="1">
        <v>1</v>
      </c>
      <c r="N44" s="1">
        <v>1</v>
      </c>
      <c r="O44" s="1">
        <v>1</v>
      </c>
      <c r="P44" s="1">
        <v>1</v>
      </c>
      <c r="Q44" s="1">
        <v>1</v>
      </c>
      <c r="R44" s="1">
        <v>1</v>
      </c>
      <c r="S44" s="1">
        <v>0</v>
      </c>
      <c r="T44" s="1">
        <v>1</v>
      </c>
      <c r="U44" s="1">
        <v>0</v>
      </c>
      <c r="V44" s="1">
        <v>0.5</v>
      </c>
      <c r="W44" s="1">
        <v>0.5</v>
      </c>
      <c r="X44" s="1">
        <v>0.5</v>
      </c>
      <c r="Y44" s="1">
        <v>0.5</v>
      </c>
      <c r="Z44" s="7">
        <f t="shared" si="1"/>
        <v>0.6428571428571429</v>
      </c>
      <c r="AA44" s="8" t="str">
        <f t="shared" si="2"/>
        <v>RIESGOSOS</v>
      </c>
      <c r="AB44" s="8" t="str">
        <f t="shared" si="3"/>
        <v>Moderado nivel de riesgo</v>
      </c>
    </row>
    <row r="45" spans="1:28" x14ac:dyDescent="0.2">
      <c r="A45" s="5" t="s">
        <v>253</v>
      </c>
      <c r="B45" s="5">
        <v>14</v>
      </c>
      <c r="C45" s="6" t="str">
        <f t="shared" si="0"/>
        <v>Niño/Adolescente</v>
      </c>
      <c r="D45" s="5" t="s">
        <v>41</v>
      </c>
      <c r="E45" s="5" t="s">
        <v>74</v>
      </c>
      <c r="F45" s="5" t="s">
        <v>43</v>
      </c>
      <c r="G45" s="5" t="s">
        <v>47</v>
      </c>
      <c r="H45" s="5" t="s">
        <v>45</v>
      </c>
      <c r="I45" s="5" t="s">
        <v>65</v>
      </c>
      <c r="J45" s="5">
        <v>2017</v>
      </c>
      <c r="K45" s="5"/>
      <c r="L45" s="1">
        <v>1</v>
      </c>
      <c r="M45" s="1">
        <v>1</v>
      </c>
      <c r="N45" s="1">
        <v>1</v>
      </c>
      <c r="O45" s="1">
        <v>0</v>
      </c>
      <c r="P45" s="1">
        <v>1</v>
      </c>
      <c r="Q45" s="1">
        <v>0</v>
      </c>
      <c r="R45" s="1">
        <v>0</v>
      </c>
      <c r="S45" s="1">
        <v>0</v>
      </c>
      <c r="T45" s="1">
        <v>0</v>
      </c>
      <c r="U45" s="1">
        <v>1</v>
      </c>
      <c r="V45" s="1">
        <v>1</v>
      </c>
      <c r="W45" s="1">
        <v>0.5</v>
      </c>
      <c r="X45" s="1">
        <v>1</v>
      </c>
      <c r="Y45" s="1">
        <v>0</v>
      </c>
      <c r="Z45" s="7">
        <f t="shared" si="1"/>
        <v>0.5357142857142857</v>
      </c>
      <c r="AA45" s="8" t="str">
        <f t="shared" si="2"/>
        <v>RIESGOSOS</v>
      </c>
      <c r="AB45" s="8" t="str">
        <f t="shared" si="3"/>
        <v>Considerable nivel de riesgo</v>
      </c>
    </row>
    <row r="46" spans="1:28" x14ac:dyDescent="0.2">
      <c r="A46" s="5" t="s">
        <v>254</v>
      </c>
      <c r="B46" s="5">
        <v>14</v>
      </c>
      <c r="C46" s="6" t="str">
        <f t="shared" si="0"/>
        <v>Niño/Adolescente</v>
      </c>
      <c r="D46" s="5" t="s">
        <v>41</v>
      </c>
      <c r="E46" s="5" t="s">
        <v>75</v>
      </c>
      <c r="F46" s="5" t="s">
        <v>43</v>
      </c>
      <c r="G46" s="5" t="s">
        <v>47</v>
      </c>
      <c r="H46" s="5" t="s">
        <v>45</v>
      </c>
      <c r="I46" s="5" t="s">
        <v>45</v>
      </c>
      <c r="J46" s="5">
        <v>2016</v>
      </c>
      <c r="K46" s="5"/>
      <c r="L46" s="1">
        <v>0</v>
      </c>
      <c r="M46" s="1">
        <v>1</v>
      </c>
      <c r="N46" s="1">
        <v>1</v>
      </c>
      <c r="O46" s="1">
        <v>1</v>
      </c>
      <c r="P46" s="1">
        <v>1</v>
      </c>
      <c r="Q46" s="1">
        <v>1</v>
      </c>
      <c r="R46" s="1">
        <v>0</v>
      </c>
      <c r="S46" s="1">
        <v>1</v>
      </c>
      <c r="T46" s="1">
        <v>1</v>
      </c>
      <c r="U46" s="1">
        <v>0</v>
      </c>
      <c r="V46" s="1">
        <v>0.5</v>
      </c>
      <c r="W46" s="1">
        <v>0.5</v>
      </c>
      <c r="X46" s="1">
        <v>1</v>
      </c>
      <c r="Y46" s="1">
        <v>1</v>
      </c>
      <c r="Z46" s="7">
        <f t="shared" si="1"/>
        <v>0.7142857142857143</v>
      </c>
      <c r="AA46" s="8" t="str">
        <f t="shared" si="2"/>
        <v>RIESGOSOS</v>
      </c>
      <c r="AB46" s="8" t="str">
        <f t="shared" si="3"/>
        <v>Moderado nivel de riesgo</v>
      </c>
    </row>
    <row r="47" spans="1:28" x14ac:dyDescent="0.2">
      <c r="A47" s="5" t="s">
        <v>255</v>
      </c>
      <c r="B47" s="5">
        <v>14</v>
      </c>
      <c r="C47" s="6" t="str">
        <f t="shared" si="0"/>
        <v>Niño/Adolescente</v>
      </c>
      <c r="D47" s="5" t="s">
        <v>41</v>
      </c>
      <c r="E47" s="5" t="s">
        <v>42</v>
      </c>
      <c r="F47" s="5" t="s">
        <v>43</v>
      </c>
      <c r="G47" s="5" t="s">
        <v>47</v>
      </c>
      <c r="H47" s="5" t="s">
        <v>45</v>
      </c>
      <c r="I47" s="5" t="s">
        <v>49</v>
      </c>
      <c r="J47" s="5">
        <v>2010</v>
      </c>
      <c r="K47" s="5"/>
      <c r="L47" s="1">
        <v>0</v>
      </c>
      <c r="M47" s="1">
        <v>0.5</v>
      </c>
      <c r="N47" s="1">
        <v>1</v>
      </c>
      <c r="O47" s="1">
        <v>1</v>
      </c>
      <c r="P47" s="1">
        <v>1</v>
      </c>
      <c r="Q47" s="1">
        <v>1</v>
      </c>
      <c r="R47" s="1">
        <v>1</v>
      </c>
      <c r="S47" s="1">
        <v>0.5</v>
      </c>
      <c r="T47" s="1">
        <v>1</v>
      </c>
      <c r="U47" s="1">
        <v>1</v>
      </c>
      <c r="V47" s="1">
        <v>1</v>
      </c>
      <c r="W47" s="1">
        <v>1</v>
      </c>
      <c r="X47" s="1">
        <v>1</v>
      </c>
      <c r="Y47" s="1">
        <v>1</v>
      </c>
      <c r="Z47" s="7">
        <f t="shared" si="1"/>
        <v>0.8571428571428571</v>
      </c>
      <c r="AA47" s="8" t="str">
        <f t="shared" si="2"/>
        <v>SEGUROS</v>
      </c>
      <c r="AB47" s="8" t="str">
        <f t="shared" si="3"/>
        <v>Bajo nivel de riesgo</v>
      </c>
    </row>
    <row r="48" spans="1:28" x14ac:dyDescent="0.2">
      <c r="A48" s="5" t="s">
        <v>256</v>
      </c>
      <c r="B48" s="5">
        <v>15</v>
      </c>
      <c r="C48" s="6" t="str">
        <f t="shared" si="0"/>
        <v>Niño/Adolescente</v>
      </c>
      <c r="D48" s="5" t="s">
        <v>41</v>
      </c>
      <c r="E48" s="5" t="s">
        <v>76</v>
      </c>
      <c r="F48" s="5" t="s">
        <v>50</v>
      </c>
      <c r="G48" s="5" t="s">
        <v>47</v>
      </c>
      <c r="H48" s="5" t="s">
        <v>51</v>
      </c>
      <c r="I48" s="5" t="s">
        <v>45</v>
      </c>
      <c r="J48" s="5">
        <v>2012</v>
      </c>
      <c r="K48" s="5"/>
      <c r="L48" s="1">
        <v>0</v>
      </c>
      <c r="M48" s="1">
        <v>1</v>
      </c>
      <c r="N48" s="1">
        <v>0</v>
      </c>
      <c r="O48" s="1">
        <v>0</v>
      </c>
      <c r="P48" s="1">
        <v>0</v>
      </c>
      <c r="Q48" s="1">
        <v>0</v>
      </c>
      <c r="R48" s="1">
        <v>0</v>
      </c>
      <c r="S48" s="1">
        <v>0</v>
      </c>
      <c r="T48" s="1">
        <v>0</v>
      </c>
      <c r="U48" s="1">
        <v>0</v>
      </c>
      <c r="V48" s="1">
        <v>0.5</v>
      </c>
      <c r="W48" s="1">
        <v>0.5</v>
      </c>
      <c r="X48" s="1">
        <v>0.5</v>
      </c>
      <c r="Y48" s="1">
        <v>0</v>
      </c>
      <c r="Z48" s="7">
        <f t="shared" si="1"/>
        <v>0.17857142857142858</v>
      </c>
      <c r="AA48" s="8" t="str">
        <f t="shared" si="2"/>
        <v>DE RIESGO INMINENTE</v>
      </c>
      <c r="AB48" s="8" t="str">
        <f t="shared" si="3"/>
        <v>Máximo nivel de riesgo</v>
      </c>
    </row>
    <row r="49" spans="1:28" x14ac:dyDescent="0.2">
      <c r="A49" s="5" t="s">
        <v>257</v>
      </c>
      <c r="B49" s="5">
        <v>14</v>
      </c>
      <c r="C49" s="6" t="str">
        <f t="shared" si="0"/>
        <v>Niño/Adolescente</v>
      </c>
      <c r="D49" s="5" t="s">
        <v>48</v>
      </c>
      <c r="E49" s="5" t="s">
        <v>42</v>
      </c>
      <c r="F49" s="5" t="s">
        <v>43</v>
      </c>
      <c r="G49" s="5" t="s">
        <v>47</v>
      </c>
      <c r="H49" s="5" t="s">
        <v>45</v>
      </c>
      <c r="I49" s="5" t="s">
        <v>45</v>
      </c>
      <c r="J49" s="5">
        <v>2017</v>
      </c>
      <c r="K49" s="5"/>
      <c r="L49" s="1">
        <v>0</v>
      </c>
      <c r="M49" s="1">
        <v>1</v>
      </c>
      <c r="N49" s="1">
        <v>1</v>
      </c>
      <c r="O49" s="1">
        <v>0</v>
      </c>
      <c r="P49" s="1">
        <v>1</v>
      </c>
      <c r="Q49" s="1">
        <v>0</v>
      </c>
      <c r="R49" s="1">
        <v>1</v>
      </c>
      <c r="S49" s="1">
        <v>0</v>
      </c>
      <c r="T49" s="1">
        <v>1</v>
      </c>
      <c r="U49" s="1">
        <v>1</v>
      </c>
      <c r="V49" s="1">
        <v>0.5</v>
      </c>
      <c r="W49" s="1">
        <v>0.5</v>
      </c>
      <c r="X49" s="1">
        <v>0.5</v>
      </c>
      <c r="Y49" s="1">
        <v>0</v>
      </c>
      <c r="Z49" s="7">
        <f t="shared" si="1"/>
        <v>0.5357142857142857</v>
      </c>
      <c r="AA49" s="8" t="str">
        <f t="shared" si="2"/>
        <v>RIESGOSOS</v>
      </c>
      <c r="AB49" s="8" t="str">
        <f t="shared" si="3"/>
        <v>Considerable nivel de riesgo</v>
      </c>
    </row>
    <row r="50" spans="1:28" x14ac:dyDescent="0.2">
      <c r="A50" s="5" t="s">
        <v>258</v>
      </c>
      <c r="B50" s="5">
        <v>14</v>
      </c>
      <c r="C50" s="6" t="str">
        <f t="shared" si="0"/>
        <v>Niño/Adolescente</v>
      </c>
      <c r="D50" s="5" t="s">
        <v>48</v>
      </c>
      <c r="E50" s="5" t="s">
        <v>75</v>
      </c>
      <c r="F50" s="5" t="s">
        <v>43</v>
      </c>
      <c r="G50" s="5" t="s">
        <v>47</v>
      </c>
      <c r="H50" s="5" t="s">
        <v>49</v>
      </c>
      <c r="I50" s="5" t="s">
        <v>45</v>
      </c>
      <c r="J50" s="5">
        <v>2011</v>
      </c>
      <c r="K50" s="5"/>
      <c r="L50" s="1">
        <v>1</v>
      </c>
      <c r="M50" s="1">
        <v>0</v>
      </c>
      <c r="N50" s="1">
        <v>0</v>
      </c>
      <c r="O50" s="1">
        <v>0</v>
      </c>
      <c r="P50" s="1">
        <v>1</v>
      </c>
      <c r="Q50" s="1">
        <v>0</v>
      </c>
      <c r="R50" s="1">
        <v>0</v>
      </c>
      <c r="S50" s="1">
        <v>0</v>
      </c>
      <c r="T50" s="1">
        <v>1</v>
      </c>
      <c r="U50" s="1">
        <v>0</v>
      </c>
      <c r="V50" s="1">
        <v>0.5</v>
      </c>
      <c r="W50" s="1">
        <v>1</v>
      </c>
      <c r="X50" s="1">
        <v>1</v>
      </c>
      <c r="Y50" s="1">
        <v>1</v>
      </c>
      <c r="Z50" s="7">
        <f t="shared" si="1"/>
        <v>0.4642857142857143</v>
      </c>
      <c r="AA50" s="8" t="str">
        <f t="shared" si="2"/>
        <v>ALTAMENTE RIESGOSOS</v>
      </c>
      <c r="AB50" s="8" t="str">
        <f t="shared" si="3"/>
        <v>Considerable nivel de riesgo</v>
      </c>
    </row>
    <row r="51" spans="1:28" x14ac:dyDescent="0.2">
      <c r="A51" s="5" t="s">
        <v>259</v>
      </c>
      <c r="B51" s="5">
        <v>14</v>
      </c>
      <c r="C51" s="6" t="str">
        <f t="shared" si="0"/>
        <v>Niño/Adolescente</v>
      </c>
      <c r="D51" s="5" t="s">
        <v>41</v>
      </c>
      <c r="E51" s="5" t="s">
        <v>77</v>
      </c>
      <c r="F51" s="5" t="s">
        <v>43</v>
      </c>
      <c r="G51" s="5" t="s">
        <v>68</v>
      </c>
      <c r="H51" s="5" t="s">
        <v>45</v>
      </c>
      <c r="I51" s="5" t="s">
        <v>45</v>
      </c>
      <c r="J51" s="5">
        <v>2012</v>
      </c>
      <c r="K51" s="5"/>
      <c r="L51" s="1">
        <v>0</v>
      </c>
      <c r="M51" s="1">
        <v>1</v>
      </c>
      <c r="N51" s="1">
        <v>1</v>
      </c>
      <c r="O51" s="1">
        <v>0</v>
      </c>
      <c r="P51" s="1">
        <v>1</v>
      </c>
      <c r="Q51" s="1">
        <v>0</v>
      </c>
      <c r="R51" s="1">
        <v>1</v>
      </c>
      <c r="S51" s="1">
        <v>0</v>
      </c>
      <c r="T51" s="1">
        <v>0</v>
      </c>
      <c r="U51" s="1">
        <v>0</v>
      </c>
      <c r="V51" s="1">
        <v>1</v>
      </c>
      <c r="W51" s="1">
        <v>1</v>
      </c>
      <c r="X51" s="1">
        <v>0</v>
      </c>
      <c r="Y51" s="1">
        <v>1</v>
      </c>
      <c r="Z51" s="7">
        <f t="shared" si="1"/>
        <v>0.5</v>
      </c>
      <c r="AA51" s="8" t="str">
        <f t="shared" si="2"/>
        <v>ALTAMENTE RIESGOSOS</v>
      </c>
      <c r="AB51" s="8" t="str">
        <f t="shared" si="3"/>
        <v>Considerable nivel de riesgo</v>
      </c>
    </row>
    <row r="52" spans="1:28" x14ac:dyDescent="0.2">
      <c r="A52" s="5" t="s">
        <v>260</v>
      </c>
      <c r="B52" s="5">
        <v>13</v>
      </c>
      <c r="C52" s="6" t="str">
        <f t="shared" si="0"/>
        <v>Niño/Adolescente</v>
      </c>
      <c r="D52" s="5" t="s">
        <v>48</v>
      </c>
      <c r="E52" s="5" t="s">
        <v>42</v>
      </c>
      <c r="F52" s="5" t="s">
        <v>43</v>
      </c>
      <c r="G52" s="5" t="s">
        <v>47</v>
      </c>
      <c r="H52" s="5" t="s">
        <v>45</v>
      </c>
      <c r="I52" s="5" t="s">
        <v>45</v>
      </c>
      <c r="J52" s="5">
        <v>2011</v>
      </c>
      <c r="K52" s="5"/>
      <c r="L52" s="1">
        <v>0</v>
      </c>
      <c r="M52" s="1">
        <v>0</v>
      </c>
      <c r="N52" s="1">
        <v>0</v>
      </c>
      <c r="O52" s="1">
        <v>0</v>
      </c>
      <c r="P52" s="1">
        <v>0</v>
      </c>
      <c r="Q52" s="1">
        <v>0</v>
      </c>
      <c r="R52" s="1">
        <v>0</v>
      </c>
      <c r="S52" s="1">
        <v>0</v>
      </c>
      <c r="T52" s="1">
        <v>0</v>
      </c>
      <c r="U52" s="1">
        <v>0</v>
      </c>
      <c r="V52" s="1">
        <v>0</v>
      </c>
      <c r="W52" s="1">
        <v>0</v>
      </c>
      <c r="X52" s="1">
        <v>0.5</v>
      </c>
      <c r="Y52" s="1">
        <v>1</v>
      </c>
      <c r="Z52" s="7">
        <f t="shared" si="1"/>
        <v>0.10714285714285714</v>
      </c>
      <c r="AA52" s="8" t="str">
        <f t="shared" si="2"/>
        <v>DE RIESGO INMINENTE</v>
      </c>
      <c r="AB52" s="8" t="str">
        <f t="shared" si="3"/>
        <v>Máximo nivel de riesgo</v>
      </c>
    </row>
    <row r="53" spans="1:28" x14ac:dyDescent="0.2">
      <c r="A53" s="5" t="s">
        <v>261</v>
      </c>
      <c r="B53" s="5">
        <v>15</v>
      </c>
      <c r="C53" s="6" t="str">
        <f t="shared" si="0"/>
        <v>Niño/Adolescente</v>
      </c>
      <c r="D53" s="5" t="s">
        <v>48</v>
      </c>
      <c r="E53" s="5" t="s">
        <v>73</v>
      </c>
      <c r="F53" s="5" t="s">
        <v>43</v>
      </c>
      <c r="G53" s="5" t="s">
        <v>47</v>
      </c>
      <c r="H53" s="5" t="s">
        <v>51</v>
      </c>
      <c r="I53" s="5" t="s">
        <v>45</v>
      </c>
      <c r="J53" s="5">
        <v>2014</v>
      </c>
      <c r="K53" s="5"/>
      <c r="L53" s="1">
        <v>0</v>
      </c>
      <c r="M53" s="1">
        <v>1</v>
      </c>
      <c r="N53" s="1">
        <v>1</v>
      </c>
      <c r="O53" s="1">
        <v>1</v>
      </c>
      <c r="P53" s="1">
        <v>1</v>
      </c>
      <c r="Q53" s="1">
        <v>1</v>
      </c>
      <c r="R53" s="1">
        <v>1</v>
      </c>
      <c r="S53" s="1">
        <v>0.5</v>
      </c>
      <c r="T53" s="1">
        <v>0</v>
      </c>
      <c r="U53" s="1">
        <v>0</v>
      </c>
      <c r="V53" s="1">
        <v>1</v>
      </c>
      <c r="W53" s="1">
        <v>1</v>
      </c>
      <c r="X53" s="1">
        <v>1</v>
      </c>
      <c r="Y53" s="1">
        <v>0</v>
      </c>
      <c r="Z53" s="7">
        <f t="shared" si="1"/>
        <v>0.6785714285714286</v>
      </c>
      <c r="AA53" s="8" t="str">
        <f t="shared" si="2"/>
        <v>RIESGOSOS</v>
      </c>
      <c r="AB53" s="8" t="str">
        <f t="shared" si="3"/>
        <v>Moderado nivel de riesgo</v>
      </c>
    </row>
    <row r="54" spans="1:28" x14ac:dyDescent="0.2">
      <c r="A54" s="5" t="s">
        <v>262</v>
      </c>
      <c r="B54" s="5">
        <v>14</v>
      </c>
      <c r="C54" s="6" t="str">
        <f t="shared" si="0"/>
        <v>Niño/Adolescente</v>
      </c>
      <c r="D54" s="5" t="s">
        <v>48</v>
      </c>
      <c r="E54" s="5" t="s">
        <v>78</v>
      </c>
      <c r="F54" s="5" t="s">
        <v>43</v>
      </c>
      <c r="G54" s="5" t="s">
        <v>47</v>
      </c>
      <c r="H54" s="5" t="s">
        <v>45</v>
      </c>
      <c r="I54" s="5" t="s">
        <v>45</v>
      </c>
      <c r="J54" s="5">
        <v>2007</v>
      </c>
      <c r="K54" s="5"/>
      <c r="L54" s="1">
        <v>0</v>
      </c>
      <c r="M54" s="1">
        <v>1</v>
      </c>
      <c r="N54" s="1">
        <v>1</v>
      </c>
      <c r="O54" s="1">
        <v>1</v>
      </c>
      <c r="P54" s="1">
        <v>1</v>
      </c>
      <c r="Q54" s="1">
        <v>0</v>
      </c>
      <c r="R54" s="1">
        <v>1</v>
      </c>
      <c r="S54" s="1">
        <v>0.5</v>
      </c>
      <c r="T54" s="1">
        <v>0</v>
      </c>
      <c r="U54" s="1">
        <v>1</v>
      </c>
      <c r="V54" s="1">
        <v>1</v>
      </c>
      <c r="W54" s="1">
        <v>1</v>
      </c>
      <c r="X54" s="1">
        <v>1</v>
      </c>
      <c r="Y54" s="1">
        <v>0.5</v>
      </c>
      <c r="Z54" s="7">
        <f t="shared" si="1"/>
        <v>0.7142857142857143</v>
      </c>
      <c r="AA54" s="8" t="str">
        <f t="shared" si="2"/>
        <v>RIESGOSOS</v>
      </c>
      <c r="AB54" s="8" t="str">
        <f t="shared" si="3"/>
        <v>Moderado nivel de riesgo</v>
      </c>
    </row>
    <row r="55" spans="1:28" x14ac:dyDescent="0.2">
      <c r="A55" s="5" t="s">
        <v>263</v>
      </c>
      <c r="B55" s="5">
        <v>15</v>
      </c>
      <c r="C55" s="6" t="str">
        <f t="shared" si="0"/>
        <v>Niño/Adolescente</v>
      </c>
      <c r="D55" s="5" t="s">
        <v>41</v>
      </c>
      <c r="E55" s="5" t="s">
        <v>42</v>
      </c>
      <c r="F55" s="5" t="s">
        <v>43</v>
      </c>
      <c r="G55" s="5" t="s">
        <v>47</v>
      </c>
      <c r="H55" s="5" t="s">
        <v>45</v>
      </c>
      <c r="I55" s="5" t="s">
        <v>45</v>
      </c>
      <c r="J55" s="5">
        <v>2016</v>
      </c>
      <c r="K55" s="5"/>
      <c r="L55" s="1">
        <v>0</v>
      </c>
      <c r="M55" s="1">
        <v>0.5</v>
      </c>
      <c r="N55" s="1">
        <v>1</v>
      </c>
      <c r="O55" s="1">
        <v>1</v>
      </c>
      <c r="P55" s="1">
        <v>1</v>
      </c>
      <c r="Q55" s="1">
        <v>1</v>
      </c>
      <c r="R55" s="1">
        <v>1</v>
      </c>
      <c r="S55" s="1">
        <v>1</v>
      </c>
      <c r="T55" s="1">
        <v>0</v>
      </c>
      <c r="U55" s="1">
        <v>0</v>
      </c>
      <c r="V55" s="1">
        <v>1</v>
      </c>
      <c r="W55" s="1">
        <v>1</v>
      </c>
      <c r="X55" s="1">
        <v>1</v>
      </c>
      <c r="Y55" s="1">
        <v>0</v>
      </c>
      <c r="Z55" s="7">
        <f t="shared" si="1"/>
        <v>0.6785714285714286</v>
      </c>
      <c r="AA55" s="8" t="str">
        <f t="shared" si="2"/>
        <v>RIESGOSOS</v>
      </c>
      <c r="AB55" s="8" t="str">
        <f t="shared" si="3"/>
        <v>Moderado nivel de riesgo</v>
      </c>
    </row>
    <row r="56" spans="1:28" x14ac:dyDescent="0.2">
      <c r="A56" s="5" t="s">
        <v>264</v>
      </c>
      <c r="B56" s="5">
        <v>15</v>
      </c>
      <c r="C56" s="6" t="str">
        <f t="shared" si="0"/>
        <v>Niño/Adolescente</v>
      </c>
      <c r="D56" s="5" t="s">
        <v>48</v>
      </c>
      <c r="E56" s="5" t="s">
        <v>42</v>
      </c>
      <c r="F56" s="5" t="s">
        <v>43</v>
      </c>
      <c r="G56" s="5" t="s">
        <v>47</v>
      </c>
      <c r="H56" s="5" t="s">
        <v>45</v>
      </c>
      <c r="I56" s="5" t="s">
        <v>49</v>
      </c>
      <c r="J56" s="5">
        <v>2013</v>
      </c>
      <c r="K56" s="5"/>
      <c r="L56" s="1">
        <v>0</v>
      </c>
      <c r="M56" s="1">
        <v>1</v>
      </c>
      <c r="N56" s="1">
        <v>1</v>
      </c>
      <c r="O56" s="1">
        <v>1</v>
      </c>
      <c r="P56" s="1">
        <v>1</v>
      </c>
      <c r="Q56" s="1">
        <v>1</v>
      </c>
      <c r="R56" s="1">
        <v>1</v>
      </c>
      <c r="S56" s="1">
        <v>1</v>
      </c>
      <c r="T56" s="1">
        <v>0</v>
      </c>
      <c r="U56" s="1">
        <v>1</v>
      </c>
      <c r="V56" s="1">
        <v>1</v>
      </c>
      <c r="W56" s="1">
        <v>1</v>
      </c>
      <c r="X56" s="1">
        <v>1</v>
      </c>
      <c r="Y56" s="1">
        <v>1</v>
      </c>
      <c r="Z56" s="7">
        <f t="shared" si="1"/>
        <v>0.8571428571428571</v>
      </c>
      <c r="AA56" s="8" t="str">
        <f t="shared" si="2"/>
        <v>SEGUROS</v>
      </c>
      <c r="AB56" s="8" t="str">
        <f t="shared" si="3"/>
        <v>Bajo nivel de riesgo</v>
      </c>
    </row>
    <row r="57" spans="1:28" x14ac:dyDescent="0.2">
      <c r="A57" s="5" t="s">
        <v>265</v>
      </c>
      <c r="B57" s="5">
        <v>14</v>
      </c>
      <c r="C57" s="6" t="str">
        <f t="shared" si="0"/>
        <v>Niño/Adolescente</v>
      </c>
      <c r="D57" s="5" t="s">
        <v>48</v>
      </c>
      <c r="E57" s="5" t="s">
        <v>69</v>
      </c>
      <c r="F57" s="5" t="s">
        <v>43</v>
      </c>
      <c r="G57" s="5" t="s">
        <v>47</v>
      </c>
      <c r="H57" s="5" t="s">
        <v>45</v>
      </c>
      <c r="I57" s="5" t="s">
        <v>45</v>
      </c>
      <c r="J57" s="5">
        <v>2017</v>
      </c>
      <c r="K57" s="5"/>
      <c r="L57" s="1">
        <v>1</v>
      </c>
      <c r="M57" s="1">
        <v>1</v>
      </c>
      <c r="N57" s="1">
        <v>0</v>
      </c>
      <c r="O57" s="1">
        <v>1</v>
      </c>
      <c r="P57" s="1">
        <v>1</v>
      </c>
      <c r="Q57" s="1">
        <v>1</v>
      </c>
      <c r="R57" s="1">
        <v>0</v>
      </c>
      <c r="S57" s="1">
        <v>1</v>
      </c>
      <c r="T57" s="1">
        <v>0</v>
      </c>
      <c r="U57" s="1">
        <v>0</v>
      </c>
      <c r="V57" s="1">
        <v>1</v>
      </c>
      <c r="W57" s="1">
        <v>1</v>
      </c>
      <c r="X57" s="1">
        <v>0</v>
      </c>
      <c r="Y57" s="1">
        <v>0</v>
      </c>
      <c r="Z57" s="7">
        <f t="shared" si="1"/>
        <v>0.5714285714285714</v>
      </c>
      <c r="AA57" s="8" t="str">
        <f t="shared" si="2"/>
        <v>RIESGOSOS</v>
      </c>
      <c r="AB57" s="8" t="str">
        <f t="shared" si="3"/>
        <v>Considerable nivel de riesgo</v>
      </c>
    </row>
    <row r="58" spans="1:28" x14ac:dyDescent="0.2">
      <c r="A58" s="5" t="s">
        <v>266</v>
      </c>
      <c r="B58" s="5">
        <v>17</v>
      </c>
      <c r="C58" s="6" t="str">
        <f t="shared" si="0"/>
        <v>Niño/Adolescente</v>
      </c>
      <c r="D58" s="5" t="s">
        <v>48</v>
      </c>
      <c r="E58" s="5" t="s">
        <v>42</v>
      </c>
      <c r="F58" s="5" t="s">
        <v>43</v>
      </c>
      <c r="G58" s="5" t="s">
        <v>47</v>
      </c>
      <c r="H58" s="5" t="s">
        <v>51</v>
      </c>
      <c r="I58" s="5" t="s">
        <v>45</v>
      </c>
      <c r="J58" s="5">
        <v>2010</v>
      </c>
      <c r="K58" s="5"/>
      <c r="L58" s="1">
        <v>1</v>
      </c>
      <c r="M58" s="1">
        <v>1</v>
      </c>
      <c r="N58" s="1">
        <v>1</v>
      </c>
      <c r="O58" s="1">
        <v>1</v>
      </c>
      <c r="P58" s="1">
        <v>1</v>
      </c>
      <c r="Q58" s="1">
        <v>0</v>
      </c>
      <c r="R58" s="1">
        <v>1</v>
      </c>
      <c r="S58" s="1">
        <v>0.5</v>
      </c>
      <c r="T58" s="1">
        <v>1</v>
      </c>
      <c r="U58" s="1">
        <v>1</v>
      </c>
      <c r="V58" s="1">
        <v>0.5</v>
      </c>
      <c r="W58" s="1">
        <v>0.5</v>
      </c>
      <c r="X58" s="1">
        <v>0</v>
      </c>
      <c r="Y58" s="1">
        <v>0.5</v>
      </c>
      <c r="Z58" s="7">
        <f t="shared" si="1"/>
        <v>0.7142857142857143</v>
      </c>
      <c r="AA58" s="8" t="str">
        <f t="shared" si="2"/>
        <v>RIESGOSOS</v>
      </c>
      <c r="AB58" s="8" t="str">
        <f t="shared" si="3"/>
        <v>Moderado nivel de riesgo</v>
      </c>
    </row>
    <row r="59" spans="1:28" x14ac:dyDescent="0.2">
      <c r="A59" s="5" t="s">
        <v>267</v>
      </c>
      <c r="B59" s="5">
        <v>19</v>
      </c>
      <c r="C59" s="6" t="str">
        <f t="shared" si="0"/>
        <v>Adulto Joven</v>
      </c>
      <c r="D59" s="5" t="s">
        <v>48</v>
      </c>
      <c r="E59" s="5" t="s">
        <v>42</v>
      </c>
      <c r="F59" s="5" t="s">
        <v>50</v>
      </c>
      <c r="G59" s="5" t="s">
        <v>47</v>
      </c>
      <c r="H59" s="5" t="s">
        <v>51</v>
      </c>
      <c r="I59" s="5" t="s">
        <v>51</v>
      </c>
      <c r="J59" s="5">
        <v>2015</v>
      </c>
      <c r="K59" s="5"/>
      <c r="L59" s="1">
        <v>0</v>
      </c>
      <c r="M59" s="1">
        <v>1</v>
      </c>
      <c r="N59" s="1">
        <v>0</v>
      </c>
      <c r="O59" s="1">
        <v>1</v>
      </c>
      <c r="P59" s="1">
        <v>1</v>
      </c>
      <c r="Q59" s="1">
        <v>1</v>
      </c>
      <c r="R59" s="1">
        <v>0</v>
      </c>
      <c r="S59" s="1">
        <v>0.5</v>
      </c>
      <c r="T59" s="1">
        <v>0</v>
      </c>
      <c r="U59" s="1">
        <v>1</v>
      </c>
      <c r="V59" s="1">
        <v>1</v>
      </c>
      <c r="W59" s="1">
        <v>1</v>
      </c>
      <c r="X59" s="1">
        <v>0.5</v>
      </c>
      <c r="Y59" s="1">
        <v>0.5</v>
      </c>
      <c r="Z59" s="7">
        <f t="shared" si="1"/>
        <v>0.6071428571428571</v>
      </c>
      <c r="AA59" s="8" t="str">
        <f t="shared" si="2"/>
        <v>RIESGOSOS</v>
      </c>
      <c r="AB59" s="8" t="str">
        <f t="shared" si="3"/>
        <v>Moderado nivel de riesgo</v>
      </c>
    </row>
    <row r="60" spans="1:28" x14ac:dyDescent="0.2">
      <c r="A60" s="5" t="s">
        <v>268</v>
      </c>
      <c r="B60" s="5">
        <v>18</v>
      </c>
      <c r="C60" s="6" t="str">
        <f t="shared" si="0"/>
        <v>Adulto Joven</v>
      </c>
      <c r="D60" s="5" t="s">
        <v>41</v>
      </c>
      <c r="E60" s="5" t="s">
        <v>79</v>
      </c>
      <c r="F60" s="5" t="s">
        <v>43</v>
      </c>
      <c r="G60" s="5" t="s">
        <v>47</v>
      </c>
      <c r="H60" s="5" t="s">
        <v>51</v>
      </c>
      <c r="I60" s="5" t="s">
        <v>51</v>
      </c>
      <c r="J60" s="5">
        <v>2012</v>
      </c>
      <c r="K60" s="5"/>
      <c r="L60" s="1">
        <v>0</v>
      </c>
      <c r="M60" s="1">
        <v>1</v>
      </c>
      <c r="N60" s="1">
        <v>1</v>
      </c>
      <c r="O60" s="1">
        <v>1</v>
      </c>
      <c r="P60" s="1">
        <v>1</v>
      </c>
      <c r="Q60" s="1">
        <v>0</v>
      </c>
      <c r="R60" s="1">
        <v>1</v>
      </c>
      <c r="S60" s="1">
        <v>0.5</v>
      </c>
      <c r="T60" s="1">
        <v>1</v>
      </c>
      <c r="U60" s="1">
        <v>1</v>
      </c>
      <c r="V60" s="1">
        <v>1</v>
      </c>
      <c r="W60" s="1">
        <v>1</v>
      </c>
      <c r="X60" s="1">
        <v>1</v>
      </c>
      <c r="Y60" s="1">
        <v>1</v>
      </c>
      <c r="Z60" s="7">
        <f t="shared" si="1"/>
        <v>0.8214285714285714</v>
      </c>
      <c r="AA60" s="8" t="str">
        <f t="shared" si="2"/>
        <v>SEGUROS</v>
      </c>
      <c r="AB60" s="8" t="str">
        <f t="shared" si="3"/>
        <v>Bajo nivel de riesgo</v>
      </c>
    </row>
    <row r="61" spans="1:28" x14ac:dyDescent="0.2">
      <c r="A61" s="5" t="s">
        <v>269</v>
      </c>
      <c r="B61" s="5">
        <v>18</v>
      </c>
      <c r="C61" s="6" t="str">
        <f t="shared" si="0"/>
        <v>Adulto Joven</v>
      </c>
      <c r="D61" s="5" t="s">
        <v>48</v>
      </c>
      <c r="E61" s="5" t="s">
        <v>80</v>
      </c>
      <c r="F61" s="5" t="s">
        <v>43</v>
      </c>
      <c r="G61" s="5" t="s">
        <v>47</v>
      </c>
      <c r="H61" s="5" t="s">
        <v>45</v>
      </c>
      <c r="I61" s="5" t="s">
        <v>45</v>
      </c>
      <c r="J61" s="5">
        <v>2010</v>
      </c>
      <c r="K61" s="5"/>
      <c r="L61" s="1">
        <v>0</v>
      </c>
      <c r="M61" s="1">
        <v>0.5</v>
      </c>
      <c r="N61" s="1">
        <v>1</v>
      </c>
      <c r="O61" s="1">
        <v>1</v>
      </c>
      <c r="P61" s="1">
        <v>1</v>
      </c>
      <c r="Q61" s="1">
        <v>1</v>
      </c>
      <c r="R61" s="1">
        <v>0</v>
      </c>
      <c r="S61" s="1">
        <v>0.5</v>
      </c>
      <c r="T61" s="1">
        <v>0</v>
      </c>
      <c r="U61" s="1">
        <v>1</v>
      </c>
      <c r="V61" s="1">
        <v>1</v>
      </c>
      <c r="W61" s="1">
        <v>1</v>
      </c>
      <c r="X61" s="1">
        <v>1</v>
      </c>
      <c r="Y61" s="1">
        <v>1</v>
      </c>
      <c r="Z61" s="7">
        <f t="shared" si="1"/>
        <v>0.7142857142857143</v>
      </c>
      <c r="AA61" s="8" t="str">
        <f t="shared" si="2"/>
        <v>RIESGOSOS</v>
      </c>
      <c r="AB61" s="8" t="str">
        <f t="shared" si="3"/>
        <v>Moderado nivel de riesgo</v>
      </c>
    </row>
    <row r="62" spans="1:28" x14ac:dyDescent="0.2">
      <c r="A62" s="5" t="s">
        <v>270</v>
      </c>
      <c r="B62" s="5">
        <v>17</v>
      </c>
      <c r="C62" s="6" t="str">
        <f t="shared" si="0"/>
        <v>Niño/Adolescente</v>
      </c>
      <c r="D62" s="5" t="s">
        <v>41</v>
      </c>
      <c r="E62" s="5" t="s">
        <v>71</v>
      </c>
      <c r="F62" s="5" t="s">
        <v>43</v>
      </c>
      <c r="G62" s="5" t="s">
        <v>47</v>
      </c>
      <c r="H62" s="5" t="s">
        <v>45</v>
      </c>
      <c r="I62" s="5" t="s">
        <v>51</v>
      </c>
      <c r="J62" s="5">
        <v>2012</v>
      </c>
      <c r="K62" s="5"/>
      <c r="L62" s="1">
        <v>0</v>
      </c>
      <c r="M62" s="1">
        <v>0.5</v>
      </c>
      <c r="N62" s="1">
        <v>1</v>
      </c>
      <c r="O62" s="1">
        <v>1</v>
      </c>
      <c r="P62" s="1">
        <v>1</v>
      </c>
      <c r="Q62" s="1">
        <v>1</v>
      </c>
      <c r="R62" s="1">
        <v>1</v>
      </c>
      <c r="S62" s="1">
        <v>1</v>
      </c>
      <c r="T62" s="1">
        <v>1</v>
      </c>
      <c r="U62" s="1">
        <v>1</v>
      </c>
      <c r="V62" s="1">
        <v>1</v>
      </c>
      <c r="W62" s="1">
        <v>1</v>
      </c>
      <c r="X62" s="1">
        <v>1</v>
      </c>
      <c r="Y62" s="1">
        <v>1</v>
      </c>
      <c r="Z62" s="7">
        <f t="shared" si="1"/>
        <v>0.8928571428571429</v>
      </c>
      <c r="AA62" s="8" t="str">
        <f t="shared" si="2"/>
        <v>SEGUROS</v>
      </c>
      <c r="AB62" s="8" t="str">
        <f t="shared" si="3"/>
        <v>Bajo nivel de riesgo</v>
      </c>
    </row>
    <row r="63" spans="1:28" x14ac:dyDescent="0.2">
      <c r="A63" s="5" t="s">
        <v>271</v>
      </c>
      <c r="B63" s="5">
        <v>17</v>
      </c>
      <c r="C63" s="6" t="str">
        <f t="shared" si="0"/>
        <v>Niño/Adolescente</v>
      </c>
      <c r="D63" s="5" t="s">
        <v>48</v>
      </c>
      <c r="E63" s="5" t="s">
        <v>46</v>
      </c>
      <c r="F63" s="5" t="s">
        <v>43</v>
      </c>
      <c r="G63" s="5" t="s">
        <v>47</v>
      </c>
      <c r="H63" s="5" t="s">
        <v>49</v>
      </c>
      <c r="I63" s="5" t="s">
        <v>45</v>
      </c>
      <c r="J63" s="5">
        <v>2013</v>
      </c>
      <c r="K63" s="5"/>
      <c r="L63" s="1">
        <v>0</v>
      </c>
      <c r="M63" s="1">
        <v>1</v>
      </c>
      <c r="N63" s="1">
        <v>1</v>
      </c>
      <c r="O63" s="1">
        <v>1</v>
      </c>
      <c r="P63" s="1">
        <v>1</v>
      </c>
      <c r="Q63" s="1">
        <v>1</v>
      </c>
      <c r="R63" s="1">
        <v>1</v>
      </c>
      <c r="S63" s="1">
        <v>0.5</v>
      </c>
      <c r="T63" s="1">
        <v>1</v>
      </c>
      <c r="U63" s="1">
        <v>0</v>
      </c>
      <c r="V63" s="1">
        <v>0.5</v>
      </c>
      <c r="W63" s="1">
        <v>0.5</v>
      </c>
      <c r="X63" s="1">
        <v>1</v>
      </c>
      <c r="Y63" s="1">
        <v>0.5</v>
      </c>
      <c r="Z63" s="7">
        <f t="shared" si="1"/>
        <v>0.7142857142857143</v>
      </c>
      <c r="AA63" s="8" t="str">
        <f t="shared" si="2"/>
        <v>RIESGOSOS</v>
      </c>
      <c r="AB63" s="8" t="str">
        <f t="shared" si="3"/>
        <v>Moderado nivel de riesgo</v>
      </c>
    </row>
    <row r="64" spans="1:28" x14ac:dyDescent="0.2">
      <c r="A64" s="5" t="s">
        <v>272</v>
      </c>
      <c r="B64" s="5">
        <v>19</v>
      </c>
      <c r="C64" s="6" t="str">
        <f t="shared" si="0"/>
        <v>Adulto Joven</v>
      </c>
      <c r="D64" s="5" t="s">
        <v>41</v>
      </c>
      <c r="E64" s="5" t="s">
        <v>42</v>
      </c>
      <c r="F64" s="5" t="s">
        <v>50</v>
      </c>
      <c r="G64" s="5" t="s">
        <v>47</v>
      </c>
      <c r="H64" s="5" t="s">
        <v>51</v>
      </c>
      <c r="I64" s="5" t="s">
        <v>45</v>
      </c>
      <c r="J64" s="5">
        <v>2011</v>
      </c>
      <c r="K64" s="5"/>
      <c r="L64" s="1">
        <v>1</v>
      </c>
      <c r="M64" s="1">
        <v>1</v>
      </c>
      <c r="N64" s="1">
        <v>1</v>
      </c>
      <c r="O64" s="1">
        <v>1</v>
      </c>
      <c r="P64" s="1">
        <v>1</v>
      </c>
      <c r="Q64" s="1">
        <v>1</v>
      </c>
      <c r="R64" s="1">
        <v>1</v>
      </c>
      <c r="S64" s="1">
        <v>1</v>
      </c>
      <c r="T64" s="1">
        <v>1</v>
      </c>
      <c r="U64" s="1">
        <v>1</v>
      </c>
      <c r="V64" s="1">
        <v>1</v>
      </c>
      <c r="W64" s="1">
        <v>0.5</v>
      </c>
      <c r="X64" s="1">
        <v>1</v>
      </c>
      <c r="Y64" s="1">
        <v>1</v>
      </c>
      <c r="Z64" s="7">
        <f t="shared" si="1"/>
        <v>0.9642857142857143</v>
      </c>
      <c r="AA64" s="8" t="str">
        <f t="shared" si="2"/>
        <v>SEGUROS</v>
      </c>
      <c r="AB64" s="8" t="str">
        <f t="shared" si="3"/>
        <v>Bajo nivel de riesgo</v>
      </c>
    </row>
    <row r="65" spans="1:28" x14ac:dyDescent="0.2">
      <c r="A65" s="5" t="s">
        <v>273</v>
      </c>
      <c r="B65" s="5">
        <v>18</v>
      </c>
      <c r="C65" s="6" t="str">
        <f t="shared" si="0"/>
        <v>Adulto Joven</v>
      </c>
      <c r="D65" s="5" t="s">
        <v>48</v>
      </c>
      <c r="E65" s="5" t="s">
        <v>77</v>
      </c>
      <c r="F65" s="5" t="s">
        <v>43</v>
      </c>
      <c r="G65" s="5" t="s">
        <v>47</v>
      </c>
      <c r="H65" s="5" t="s">
        <v>45</v>
      </c>
      <c r="I65" s="5" t="s">
        <v>51</v>
      </c>
      <c r="J65" s="5">
        <v>2012</v>
      </c>
      <c r="K65" s="5"/>
      <c r="L65" s="1">
        <v>0</v>
      </c>
      <c r="M65" s="1">
        <v>0</v>
      </c>
      <c r="N65" s="1">
        <v>0</v>
      </c>
      <c r="O65" s="1">
        <v>0</v>
      </c>
      <c r="P65" s="1">
        <v>0</v>
      </c>
      <c r="Q65" s="1">
        <v>0</v>
      </c>
      <c r="R65" s="1">
        <v>0</v>
      </c>
      <c r="S65" s="1">
        <v>0</v>
      </c>
      <c r="T65" s="1">
        <v>0</v>
      </c>
      <c r="U65" s="1">
        <v>1</v>
      </c>
      <c r="V65" s="1">
        <v>0.5</v>
      </c>
      <c r="W65" s="1">
        <v>0.5</v>
      </c>
      <c r="X65" s="1">
        <v>0.5</v>
      </c>
      <c r="Y65" s="1">
        <v>0.5</v>
      </c>
      <c r="Z65" s="7">
        <f t="shared" si="1"/>
        <v>0.21428571428571427</v>
      </c>
      <c r="AA65" s="8" t="str">
        <f t="shared" si="2"/>
        <v>DE RIESGO INMINENTE</v>
      </c>
      <c r="AB65" s="8" t="str">
        <f t="shared" si="3"/>
        <v>Alto nivel de riesgo</v>
      </c>
    </row>
    <row r="66" spans="1:28" x14ac:dyDescent="0.2">
      <c r="A66" s="5" t="s">
        <v>274</v>
      </c>
      <c r="B66" s="5">
        <v>17</v>
      </c>
      <c r="C66" s="6" t="str">
        <f t="shared" si="0"/>
        <v>Niño/Adolescente</v>
      </c>
      <c r="D66" s="5" t="s">
        <v>48</v>
      </c>
      <c r="E66" s="5" t="s">
        <v>81</v>
      </c>
      <c r="F66" s="5" t="s">
        <v>43</v>
      </c>
      <c r="G66" s="5" t="s">
        <v>47</v>
      </c>
      <c r="H66" s="5" t="s">
        <v>45</v>
      </c>
      <c r="I66" s="5" t="s">
        <v>51</v>
      </c>
      <c r="J66" s="5">
        <v>2010</v>
      </c>
      <c r="K66" s="5"/>
      <c r="L66" s="1">
        <v>0</v>
      </c>
      <c r="M66" s="1">
        <v>1</v>
      </c>
      <c r="N66" s="1">
        <v>0</v>
      </c>
      <c r="O66" s="1">
        <v>1</v>
      </c>
      <c r="P66" s="1">
        <v>0</v>
      </c>
      <c r="Q66" s="1">
        <v>1</v>
      </c>
      <c r="R66" s="1">
        <v>1</v>
      </c>
      <c r="S66" s="1">
        <v>0.5</v>
      </c>
      <c r="T66" s="1">
        <v>1</v>
      </c>
      <c r="U66" s="1">
        <v>0</v>
      </c>
      <c r="V66" s="1">
        <v>0.5</v>
      </c>
      <c r="W66" s="1">
        <v>0.5</v>
      </c>
      <c r="X66" s="1">
        <v>1</v>
      </c>
      <c r="Y66" s="1">
        <v>0.5</v>
      </c>
      <c r="Z66" s="7">
        <f t="shared" si="1"/>
        <v>0.5714285714285714</v>
      </c>
      <c r="AA66" s="8" t="str">
        <f t="shared" si="2"/>
        <v>RIESGOSOS</v>
      </c>
      <c r="AB66" s="8" t="str">
        <f t="shared" si="3"/>
        <v>Considerable nivel de riesgo</v>
      </c>
    </row>
    <row r="67" spans="1:28" x14ac:dyDescent="0.2">
      <c r="A67" s="5" t="s">
        <v>275</v>
      </c>
      <c r="B67" s="5">
        <v>18</v>
      </c>
      <c r="C67" s="6" t="str">
        <f t="shared" si="0"/>
        <v>Adulto Joven</v>
      </c>
      <c r="D67" s="5" t="s">
        <v>41</v>
      </c>
      <c r="E67" s="5" t="s">
        <v>82</v>
      </c>
      <c r="F67" s="5" t="s">
        <v>43</v>
      </c>
      <c r="G67" s="5" t="s">
        <v>47</v>
      </c>
      <c r="H67" s="5" t="s">
        <v>45</v>
      </c>
      <c r="I67" s="5" t="s">
        <v>45</v>
      </c>
      <c r="J67" s="5">
        <v>2017</v>
      </c>
      <c r="K67" s="5"/>
      <c r="L67" s="1">
        <v>0</v>
      </c>
      <c r="M67" s="1">
        <v>1</v>
      </c>
      <c r="N67" s="1">
        <v>1</v>
      </c>
      <c r="O67" s="1">
        <v>1</v>
      </c>
      <c r="P67" s="1">
        <v>1</v>
      </c>
      <c r="Q67" s="1">
        <v>1</v>
      </c>
      <c r="R67" s="1">
        <v>1</v>
      </c>
      <c r="S67" s="1">
        <v>0.5</v>
      </c>
      <c r="T67" s="1">
        <v>1</v>
      </c>
      <c r="U67" s="1">
        <v>1</v>
      </c>
      <c r="V67" s="1">
        <v>0.5</v>
      </c>
      <c r="W67" s="1">
        <v>0.5</v>
      </c>
      <c r="X67" s="1">
        <v>1</v>
      </c>
      <c r="Y67" s="1">
        <v>1</v>
      </c>
      <c r="Z67" s="7">
        <f t="shared" si="1"/>
        <v>0.8214285714285714</v>
      </c>
      <c r="AA67" s="8" t="str">
        <f t="shared" si="2"/>
        <v>SEGUROS</v>
      </c>
      <c r="AB67" s="8" t="str">
        <f t="shared" si="3"/>
        <v>Bajo nivel de riesgo</v>
      </c>
    </row>
    <row r="68" spans="1:28" x14ac:dyDescent="0.2">
      <c r="A68" s="5" t="s">
        <v>276</v>
      </c>
      <c r="B68" s="5">
        <v>18</v>
      </c>
      <c r="C68" s="6" t="str">
        <f t="shared" si="0"/>
        <v>Adulto Joven</v>
      </c>
      <c r="D68" s="5" t="s">
        <v>48</v>
      </c>
      <c r="E68" s="5" t="s">
        <v>74</v>
      </c>
      <c r="F68" s="5" t="s">
        <v>43</v>
      </c>
      <c r="G68" s="5" t="s">
        <v>47</v>
      </c>
      <c r="H68" s="5" t="s">
        <v>51</v>
      </c>
      <c r="I68" s="5" t="s">
        <v>51</v>
      </c>
      <c r="J68" s="5">
        <v>2009</v>
      </c>
      <c r="K68" s="5"/>
      <c r="L68" s="1">
        <v>0</v>
      </c>
      <c r="M68" s="1">
        <v>1</v>
      </c>
      <c r="N68" s="1">
        <v>1</v>
      </c>
      <c r="O68" s="1">
        <v>0</v>
      </c>
      <c r="P68" s="1">
        <v>0</v>
      </c>
      <c r="Q68" s="1">
        <v>0</v>
      </c>
      <c r="R68" s="1">
        <v>0</v>
      </c>
      <c r="S68" s="1">
        <v>0</v>
      </c>
      <c r="T68" s="1">
        <v>1</v>
      </c>
      <c r="U68" s="1">
        <v>0</v>
      </c>
      <c r="V68" s="1">
        <v>1</v>
      </c>
      <c r="W68" s="1">
        <v>1</v>
      </c>
      <c r="X68" s="1">
        <v>0</v>
      </c>
      <c r="Y68" s="1">
        <v>0</v>
      </c>
      <c r="Z68" s="7">
        <f t="shared" si="1"/>
        <v>0.35714285714285715</v>
      </c>
      <c r="AA68" s="8" t="str">
        <f t="shared" si="2"/>
        <v>ALTAMENTE RIESGOSOS</v>
      </c>
      <c r="AB68" s="8" t="str">
        <f t="shared" si="3"/>
        <v>Alto nivel de riesgo</v>
      </c>
    </row>
    <row r="69" spans="1:28" x14ac:dyDescent="0.2">
      <c r="A69" s="5" t="s">
        <v>277</v>
      </c>
      <c r="B69" s="5">
        <v>27</v>
      </c>
      <c r="C69" s="6" t="str">
        <f t="shared" ref="C69:C132" si="4">IF((B69&lt;18),"Niño/Adolescente",(IF(AND((B69&gt;17),(B69&lt;30)),"Adulto Joven",(IF(AND((B69&gt;29),(B69&lt;60)),"Adulto","Adulto Mayor")))))</f>
        <v>Adulto Joven</v>
      </c>
      <c r="D69" s="5" t="s">
        <v>48</v>
      </c>
      <c r="E69" s="5" t="s">
        <v>83</v>
      </c>
      <c r="F69" s="5" t="s">
        <v>43</v>
      </c>
      <c r="G69" s="5" t="s">
        <v>44</v>
      </c>
      <c r="H69" s="5" t="s">
        <v>49</v>
      </c>
      <c r="I69" s="5" t="s">
        <v>49</v>
      </c>
      <c r="J69" s="5">
        <v>2011</v>
      </c>
      <c r="K69" s="5"/>
      <c r="L69" s="1">
        <v>0</v>
      </c>
      <c r="M69" s="1">
        <v>1</v>
      </c>
      <c r="N69" s="1">
        <v>1</v>
      </c>
      <c r="O69" s="1">
        <v>1</v>
      </c>
      <c r="P69" s="1">
        <v>1</v>
      </c>
      <c r="Q69" s="1">
        <v>1</v>
      </c>
      <c r="R69" s="1">
        <v>1</v>
      </c>
      <c r="S69" s="1">
        <v>1</v>
      </c>
      <c r="T69" s="1">
        <v>1</v>
      </c>
      <c r="U69" s="1">
        <v>0</v>
      </c>
      <c r="V69" s="1">
        <v>0.5</v>
      </c>
      <c r="W69" s="1">
        <v>0.5</v>
      </c>
      <c r="X69" s="1">
        <v>1</v>
      </c>
      <c r="Y69" s="1">
        <v>1</v>
      </c>
      <c r="Z69" s="7">
        <f t="shared" ref="Z69:Z132" si="5">(Y69+X69+W69+V69+U69+T69+S69+R69+Q69+P69+O69+N69+M69+L69)/14</f>
        <v>0.7857142857142857</v>
      </c>
      <c r="AA69" s="8" t="str">
        <f t="shared" ref="AA69:AA132" si="6">IF(AND(Z69&gt;0.75,Z69&lt;=1),"SEGUROS",IF(AND(Z69&gt;0.5,Z69&lt;=0.75),"RIESGOSOS",IF(AND(Z69&gt;0.25,Z69&lt;=0.5),"ALTAMENTE RIESGOSOS","DE RIESGO INMINENTE")))</f>
        <v>SEGUROS</v>
      </c>
      <c r="AB69" s="8" t="str">
        <f t="shared" ref="AB69:AB132" si="7">IF(AND(Z69&gt;0.8,Z69&lt;=1),"Bajo nivel de riesgo",IF(AND(Z69&gt;0.6,Z69&lt;=0.8),"Moderado nivel de riesgo",IF(AND(Z69&gt;0.4,Z69&lt;=0.6),"Considerable nivel de riesgo",IF(AND(Z69&gt;0.2,Z69&lt;=0.4),"Alto nivel de riesgo","Máximo nivel de riesgo"))))</f>
        <v>Moderado nivel de riesgo</v>
      </c>
    </row>
    <row r="70" spans="1:28" x14ac:dyDescent="0.2">
      <c r="A70" s="5" t="s">
        <v>278</v>
      </c>
      <c r="B70" s="5">
        <v>16</v>
      </c>
      <c r="C70" s="6" t="str">
        <f t="shared" si="4"/>
        <v>Niño/Adolescente</v>
      </c>
      <c r="D70" s="5" t="s">
        <v>48</v>
      </c>
      <c r="E70" s="5" t="s">
        <v>84</v>
      </c>
      <c r="F70" s="5" t="s">
        <v>50</v>
      </c>
      <c r="G70" s="5" t="s">
        <v>47</v>
      </c>
      <c r="H70" s="5" t="s">
        <v>51</v>
      </c>
      <c r="I70" s="5" t="s">
        <v>51</v>
      </c>
      <c r="J70" s="5">
        <v>2007</v>
      </c>
      <c r="K70" s="5"/>
      <c r="L70" s="1">
        <v>0</v>
      </c>
      <c r="M70" s="1">
        <v>1</v>
      </c>
      <c r="N70" s="1">
        <v>0</v>
      </c>
      <c r="O70" s="1">
        <v>1</v>
      </c>
      <c r="P70" s="1">
        <v>1</v>
      </c>
      <c r="Q70" s="1">
        <v>1</v>
      </c>
      <c r="R70" s="1">
        <v>1</v>
      </c>
      <c r="S70" s="1">
        <v>0</v>
      </c>
      <c r="T70" s="1">
        <v>0</v>
      </c>
      <c r="U70" s="1">
        <v>1</v>
      </c>
      <c r="V70" s="1">
        <v>0.5</v>
      </c>
      <c r="W70" s="1">
        <v>1</v>
      </c>
      <c r="X70" s="1">
        <v>0.5</v>
      </c>
      <c r="Y70" s="1">
        <v>0</v>
      </c>
      <c r="Z70" s="7">
        <f t="shared" si="5"/>
        <v>0.5714285714285714</v>
      </c>
      <c r="AA70" s="8" t="str">
        <f t="shared" si="6"/>
        <v>RIESGOSOS</v>
      </c>
      <c r="AB70" s="8" t="str">
        <f t="shared" si="7"/>
        <v>Considerable nivel de riesgo</v>
      </c>
    </row>
    <row r="71" spans="1:28" x14ac:dyDescent="0.2">
      <c r="A71" s="5" t="s">
        <v>279</v>
      </c>
      <c r="B71" s="5">
        <v>18</v>
      </c>
      <c r="C71" s="6" t="str">
        <f t="shared" si="4"/>
        <v>Adulto Joven</v>
      </c>
      <c r="D71" s="5" t="s">
        <v>48</v>
      </c>
      <c r="E71" s="5" t="s">
        <v>85</v>
      </c>
      <c r="F71" s="5" t="s">
        <v>43</v>
      </c>
      <c r="G71" s="5" t="s">
        <v>47</v>
      </c>
      <c r="H71" s="5" t="s">
        <v>49</v>
      </c>
      <c r="I71" s="5" t="s">
        <v>45</v>
      </c>
      <c r="J71" s="5">
        <v>2007</v>
      </c>
      <c r="K71" s="5"/>
      <c r="L71" s="1">
        <v>1</v>
      </c>
      <c r="M71" s="1">
        <v>1</v>
      </c>
      <c r="N71" s="1">
        <v>1</v>
      </c>
      <c r="O71" s="1">
        <v>1</v>
      </c>
      <c r="P71" s="1">
        <v>1</v>
      </c>
      <c r="Q71" s="1">
        <v>1</v>
      </c>
      <c r="R71" s="1">
        <v>1</v>
      </c>
      <c r="S71" s="1">
        <v>0</v>
      </c>
      <c r="T71" s="1">
        <v>1</v>
      </c>
      <c r="U71" s="1">
        <v>0</v>
      </c>
      <c r="V71" s="1">
        <v>0.5</v>
      </c>
      <c r="W71" s="1">
        <v>0.5</v>
      </c>
      <c r="X71" s="1">
        <v>0.5</v>
      </c>
      <c r="Y71" s="1">
        <v>0</v>
      </c>
      <c r="Z71" s="7">
        <f t="shared" si="5"/>
        <v>0.6785714285714286</v>
      </c>
      <c r="AA71" s="8" t="str">
        <f t="shared" si="6"/>
        <v>RIESGOSOS</v>
      </c>
      <c r="AB71" s="8" t="str">
        <f t="shared" si="7"/>
        <v>Moderado nivel de riesgo</v>
      </c>
    </row>
    <row r="72" spans="1:28" x14ac:dyDescent="0.2">
      <c r="A72" s="5" t="s">
        <v>280</v>
      </c>
      <c r="B72" s="5">
        <v>17</v>
      </c>
      <c r="C72" s="6" t="str">
        <f t="shared" si="4"/>
        <v>Niño/Adolescente</v>
      </c>
      <c r="D72" s="5" t="s">
        <v>48</v>
      </c>
      <c r="E72" s="5" t="s">
        <v>71</v>
      </c>
      <c r="F72" s="5" t="s">
        <v>43</v>
      </c>
      <c r="G72" s="5" t="s">
        <v>47</v>
      </c>
      <c r="H72" s="5" t="s">
        <v>45</v>
      </c>
      <c r="I72" s="5" t="s">
        <v>51</v>
      </c>
      <c r="J72" s="5">
        <v>2007</v>
      </c>
      <c r="K72" s="5"/>
      <c r="L72" s="1">
        <v>0</v>
      </c>
      <c r="M72" s="1">
        <v>0.5</v>
      </c>
      <c r="N72" s="1">
        <v>1</v>
      </c>
      <c r="O72" s="1">
        <v>1</v>
      </c>
      <c r="P72" s="1">
        <v>1</v>
      </c>
      <c r="Q72" s="1">
        <v>1</v>
      </c>
      <c r="R72" s="1">
        <v>1</v>
      </c>
      <c r="S72" s="1">
        <v>0.5</v>
      </c>
      <c r="T72" s="1">
        <v>0</v>
      </c>
      <c r="U72" s="1">
        <v>1</v>
      </c>
      <c r="V72" s="1">
        <v>1</v>
      </c>
      <c r="W72" s="1">
        <v>0.5</v>
      </c>
      <c r="X72" s="1">
        <v>0.5</v>
      </c>
      <c r="Y72" s="1">
        <v>1</v>
      </c>
      <c r="Z72" s="7">
        <f t="shared" si="5"/>
        <v>0.7142857142857143</v>
      </c>
      <c r="AA72" s="8" t="str">
        <f t="shared" si="6"/>
        <v>RIESGOSOS</v>
      </c>
      <c r="AB72" s="8" t="str">
        <f t="shared" si="7"/>
        <v>Moderado nivel de riesgo</v>
      </c>
    </row>
    <row r="73" spans="1:28" x14ac:dyDescent="0.2">
      <c r="A73" s="5" t="s">
        <v>281</v>
      </c>
      <c r="B73" s="5">
        <v>17</v>
      </c>
      <c r="C73" s="6" t="str">
        <f t="shared" si="4"/>
        <v>Niño/Adolescente</v>
      </c>
      <c r="D73" s="5" t="s">
        <v>48</v>
      </c>
      <c r="E73" s="5" t="s">
        <v>86</v>
      </c>
      <c r="F73" s="5" t="s">
        <v>43</v>
      </c>
      <c r="G73" s="5" t="s">
        <v>47</v>
      </c>
      <c r="H73" s="5" t="s">
        <v>49</v>
      </c>
      <c r="I73" s="5" t="s">
        <v>49</v>
      </c>
      <c r="J73" s="5">
        <v>2008</v>
      </c>
      <c r="K73" s="5"/>
      <c r="L73" s="1">
        <v>1</v>
      </c>
      <c r="M73" s="1">
        <v>0.5</v>
      </c>
      <c r="N73" s="1">
        <v>1</v>
      </c>
      <c r="O73" s="1">
        <v>1</v>
      </c>
      <c r="P73" s="1">
        <v>1</v>
      </c>
      <c r="Q73" s="1">
        <v>0</v>
      </c>
      <c r="R73" s="1">
        <v>1</v>
      </c>
      <c r="S73" s="1">
        <v>1</v>
      </c>
      <c r="T73" s="1">
        <v>1</v>
      </c>
      <c r="U73" s="1">
        <v>0</v>
      </c>
      <c r="V73" s="1">
        <v>1</v>
      </c>
      <c r="W73" s="1">
        <v>1</v>
      </c>
      <c r="X73" s="1">
        <v>1</v>
      </c>
      <c r="Y73" s="1">
        <v>1</v>
      </c>
      <c r="Z73" s="7">
        <f t="shared" si="5"/>
        <v>0.8214285714285714</v>
      </c>
      <c r="AA73" s="8" t="str">
        <f t="shared" si="6"/>
        <v>SEGUROS</v>
      </c>
      <c r="AB73" s="8" t="str">
        <f t="shared" si="7"/>
        <v>Bajo nivel de riesgo</v>
      </c>
    </row>
    <row r="74" spans="1:28" x14ac:dyDescent="0.2">
      <c r="A74" s="5" t="s">
        <v>282</v>
      </c>
      <c r="B74" s="5">
        <v>15</v>
      </c>
      <c r="C74" s="6" t="str">
        <f t="shared" si="4"/>
        <v>Niño/Adolescente</v>
      </c>
      <c r="D74" s="5" t="s">
        <v>41</v>
      </c>
      <c r="E74" s="5" t="s">
        <v>42</v>
      </c>
      <c r="F74" s="5" t="s">
        <v>43</v>
      </c>
      <c r="G74" s="5" t="s">
        <v>47</v>
      </c>
      <c r="H74" s="5" t="s">
        <v>51</v>
      </c>
      <c r="I74" s="5" t="s">
        <v>51</v>
      </c>
      <c r="J74" s="5">
        <v>2017</v>
      </c>
      <c r="K74" s="5"/>
      <c r="L74" s="1">
        <v>0</v>
      </c>
      <c r="M74" s="1">
        <v>0.5</v>
      </c>
      <c r="N74" s="1">
        <v>1</v>
      </c>
      <c r="O74" s="1">
        <v>1</v>
      </c>
      <c r="P74" s="1">
        <v>1</v>
      </c>
      <c r="Q74" s="1">
        <v>0</v>
      </c>
      <c r="R74" s="1">
        <v>1</v>
      </c>
      <c r="S74" s="1">
        <v>1</v>
      </c>
      <c r="T74" s="1">
        <v>1</v>
      </c>
      <c r="U74" s="1">
        <v>1</v>
      </c>
      <c r="V74" s="1">
        <v>0.5</v>
      </c>
      <c r="W74" s="1">
        <v>0.5</v>
      </c>
      <c r="X74" s="1">
        <v>1</v>
      </c>
      <c r="Y74" s="1">
        <v>0.5</v>
      </c>
      <c r="Z74" s="7">
        <f t="shared" si="5"/>
        <v>0.7142857142857143</v>
      </c>
      <c r="AA74" s="8" t="str">
        <f t="shared" si="6"/>
        <v>RIESGOSOS</v>
      </c>
      <c r="AB74" s="8" t="str">
        <f t="shared" si="7"/>
        <v>Moderado nivel de riesgo</v>
      </c>
    </row>
    <row r="75" spans="1:28" x14ac:dyDescent="0.2">
      <c r="A75" s="5" t="s">
        <v>283</v>
      </c>
      <c r="B75" s="5">
        <v>16</v>
      </c>
      <c r="C75" s="6" t="str">
        <f t="shared" si="4"/>
        <v>Niño/Adolescente</v>
      </c>
      <c r="D75" s="5" t="s">
        <v>48</v>
      </c>
      <c r="E75" s="5" t="s">
        <v>83</v>
      </c>
      <c r="F75" s="5" t="s">
        <v>50</v>
      </c>
      <c r="G75" s="5" t="s">
        <v>65</v>
      </c>
      <c r="H75" s="5" t="s">
        <v>51</v>
      </c>
      <c r="I75" s="5" t="s">
        <v>65</v>
      </c>
      <c r="J75" s="5">
        <v>2016</v>
      </c>
      <c r="K75" s="5"/>
      <c r="L75" s="1">
        <v>0</v>
      </c>
      <c r="M75" s="1">
        <v>0</v>
      </c>
      <c r="N75" s="1">
        <v>0</v>
      </c>
      <c r="O75" s="1">
        <v>0</v>
      </c>
      <c r="P75" s="1">
        <v>1</v>
      </c>
      <c r="Q75" s="1">
        <v>1</v>
      </c>
      <c r="R75" s="1">
        <v>0</v>
      </c>
      <c r="S75" s="1">
        <v>0</v>
      </c>
      <c r="T75" s="1">
        <v>0</v>
      </c>
      <c r="U75" s="1">
        <v>0</v>
      </c>
      <c r="V75" s="1">
        <v>0.5</v>
      </c>
      <c r="W75" s="1">
        <v>0.5</v>
      </c>
      <c r="X75" s="1">
        <v>1</v>
      </c>
      <c r="Y75" s="1">
        <v>0</v>
      </c>
      <c r="Z75" s="7">
        <f t="shared" si="5"/>
        <v>0.2857142857142857</v>
      </c>
      <c r="AA75" s="8" t="str">
        <f t="shared" si="6"/>
        <v>ALTAMENTE RIESGOSOS</v>
      </c>
      <c r="AB75" s="8" t="str">
        <f t="shared" si="7"/>
        <v>Alto nivel de riesgo</v>
      </c>
    </row>
    <row r="76" spans="1:28" x14ac:dyDescent="0.2">
      <c r="A76" s="5" t="s">
        <v>284</v>
      </c>
      <c r="B76" s="5">
        <v>15</v>
      </c>
      <c r="C76" s="6" t="str">
        <f t="shared" si="4"/>
        <v>Niño/Adolescente</v>
      </c>
      <c r="D76" s="5" t="s">
        <v>41</v>
      </c>
      <c r="E76" s="5" t="s">
        <v>63</v>
      </c>
      <c r="F76" s="5" t="s">
        <v>43</v>
      </c>
      <c r="G76" s="5" t="s">
        <v>47</v>
      </c>
      <c r="H76" s="5" t="s">
        <v>45</v>
      </c>
      <c r="I76" s="5" t="s">
        <v>45</v>
      </c>
      <c r="J76" s="5">
        <v>2014</v>
      </c>
      <c r="K76" s="5"/>
      <c r="L76" s="1">
        <v>0</v>
      </c>
      <c r="M76" s="1">
        <v>0.5</v>
      </c>
      <c r="N76" s="1">
        <v>0</v>
      </c>
      <c r="O76" s="1">
        <v>1</v>
      </c>
      <c r="P76" s="1">
        <v>1</v>
      </c>
      <c r="Q76" s="1">
        <v>0</v>
      </c>
      <c r="R76" s="1">
        <v>0</v>
      </c>
      <c r="S76" s="1">
        <v>1</v>
      </c>
      <c r="T76" s="1">
        <v>0</v>
      </c>
      <c r="U76" s="1">
        <v>1</v>
      </c>
      <c r="V76" s="1">
        <v>0.5</v>
      </c>
      <c r="W76" s="1">
        <v>0.5</v>
      </c>
      <c r="X76" s="1">
        <v>0</v>
      </c>
      <c r="Y76" s="1">
        <v>1</v>
      </c>
      <c r="Z76" s="7">
        <f t="shared" si="5"/>
        <v>0.4642857142857143</v>
      </c>
      <c r="AA76" s="8" t="str">
        <f t="shared" si="6"/>
        <v>ALTAMENTE RIESGOSOS</v>
      </c>
      <c r="AB76" s="8" t="str">
        <f t="shared" si="7"/>
        <v>Considerable nivel de riesgo</v>
      </c>
    </row>
    <row r="77" spans="1:28" x14ac:dyDescent="0.2">
      <c r="A77" s="5" t="s">
        <v>285</v>
      </c>
      <c r="B77" s="5">
        <v>15</v>
      </c>
      <c r="C77" s="6" t="str">
        <f t="shared" si="4"/>
        <v>Niño/Adolescente</v>
      </c>
      <c r="D77" s="5" t="s">
        <v>41</v>
      </c>
      <c r="E77" s="5" t="s">
        <v>87</v>
      </c>
      <c r="F77" s="5" t="s">
        <v>43</v>
      </c>
      <c r="G77" s="5" t="s">
        <v>47</v>
      </c>
      <c r="H77" s="5" t="s">
        <v>51</v>
      </c>
      <c r="I77" s="5" t="s">
        <v>45</v>
      </c>
      <c r="J77" s="5">
        <v>2015</v>
      </c>
      <c r="K77" s="5"/>
      <c r="L77" s="1">
        <v>0</v>
      </c>
      <c r="M77" s="1">
        <v>1</v>
      </c>
      <c r="N77" s="1">
        <v>1</v>
      </c>
      <c r="O77" s="1">
        <v>0</v>
      </c>
      <c r="P77" s="1">
        <v>1</v>
      </c>
      <c r="Q77" s="1">
        <v>1</v>
      </c>
      <c r="R77" s="1">
        <v>0</v>
      </c>
      <c r="S77" s="1">
        <v>0</v>
      </c>
      <c r="T77" s="1">
        <v>0</v>
      </c>
      <c r="U77" s="1">
        <v>1</v>
      </c>
      <c r="V77" s="1">
        <v>1</v>
      </c>
      <c r="W77" s="1">
        <v>1</v>
      </c>
      <c r="X77" s="1">
        <v>1</v>
      </c>
      <c r="Y77" s="1">
        <v>0</v>
      </c>
      <c r="Z77" s="7">
        <f t="shared" si="5"/>
        <v>0.5714285714285714</v>
      </c>
      <c r="AA77" s="8" t="str">
        <f t="shared" si="6"/>
        <v>RIESGOSOS</v>
      </c>
      <c r="AB77" s="8" t="str">
        <f t="shared" si="7"/>
        <v>Considerable nivel de riesgo</v>
      </c>
    </row>
    <row r="78" spans="1:28" x14ac:dyDescent="0.2">
      <c r="A78" s="5" t="s">
        <v>286</v>
      </c>
      <c r="B78" s="5">
        <v>15</v>
      </c>
      <c r="C78" s="6" t="str">
        <f t="shared" si="4"/>
        <v>Niño/Adolescente</v>
      </c>
      <c r="D78" s="5" t="s">
        <v>41</v>
      </c>
      <c r="E78" s="5" t="s">
        <v>71</v>
      </c>
      <c r="F78" s="5" t="s">
        <v>43</v>
      </c>
      <c r="G78" s="5" t="s">
        <v>47</v>
      </c>
      <c r="H78" s="5" t="s">
        <v>45</v>
      </c>
      <c r="I78" s="5" t="s">
        <v>45</v>
      </c>
      <c r="J78" s="5">
        <v>2014</v>
      </c>
      <c r="K78" s="5"/>
      <c r="L78" s="1">
        <v>0</v>
      </c>
      <c r="M78" s="1">
        <v>1</v>
      </c>
      <c r="N78" s="1">
        <v>1</v>
      </c>
      <c r="O78" s="1">
        <v>1</v>
      </c>
      <c r="P78" s="1">
        <v>1</v>
      </c>
      <c r="Q78" s="1">
        <v>1</v>
      </c>
      <c r="R78" s="1">
        <v>0</v>
      </c>
      <c r="S78" s="1">
        <v>1</v>
      </c>
      <c r="T78" s="1">
        <v>0</v>
      </c>
      <c r="U78" s="1">
        <v>1</v>
      </c>
      <c r="V78" s="1">
        <v>0.5</v>
      </c>
      <c r="W78" s="1">
        <v>1</v>
      </c>
      <c r="X78" s="1">
        <v>1</v>
      </c>
      <c r="Y78" s="1">
        <v>1</v>
      </c>
      <c r="Z78" s="7">
        <f t="shared" si="5"/>
        <v>0.75</v>
      </c>
      <c r="AA78" s="8" t="str">
        <f t="shared" si="6"/>
        <v>RIESGOSOS</v>
      </c>
      <c r="AB78" s="8" t="str">
        <f t="shared" si="7"/>
        <v>Moderado nivel de riesgo</v>
      </c>
    </row>
    <row r="79" spans="1:28" x14ac:dyDescent="0.2">
      <c r="A79" s="5" t="s">
        <v>287</v>
      </c>
      <c r="B79" s="5">
        <v>16</v>
      </c>
      <c r="C79" s="6" t="str">
        <f t="shared" si="4"/>
        <v>Niño/Adolescente</v>
      </c>
      <c r="D79" s="5" t="s">
        <v>48</v>
      </c>
      <c r="E79" s="5" t="s">
        <v>75</v>
      </c>
      <c r="F79" s="5" t="s">
        <v>50</v>
      </c>
      <c r="G79" s="5" t="s">
        <v>47</v>
      </c>
      <c r="H79" s="5" t="s">
        <v>45</v>
      </c>
      <c r="I79" s="5" t="s">
        <v>45</v>
      </c>
      <c r="J79" s="5">
        <v>2010</v>
      </c>
      <c r="K79" s="5"/>
      <c r="L79" s="1">
        <v>0</v>
      </c>
      <c r="M79" s="1">
        <v>0</v>
      </c>
      <c r="N79" s="1">
        <v>1</v>
      </c>
      <c r="O79" s="1">
        <v>1</v>
      </c>
      <c r="P79" s="1">
        <v>0</v>
      </c>
      <c r="Q79" s="1">
        <v>0</v>
      </c>
      <c r="R79" s="1">
        <v>0</v>
      </c>
      <c r="S79" s="1">
        <v>1</v>
      </c>
      <c r="T79" s="1">
        <v>0</v>
      </c>
      <c r="U79" s="1">
        <v>1</v>
      </c>
      <c r="V79" s="1">
        <v>0.5</v>
      </c>
      <c r="W79" s="1">
        <v>0.5</v>
      </c>
      <c r="X79" s="1">
        <v>0.5</v>
      </c>
      <c r="Y79" s="1">
        <v>0</v>
      </c>
      <c r="Z79" s="7">
        <f t="shared" si="5"/>
        <v>0.39285714285714285</v>
      </c>
      <c r="AA79" s="8" t="str">
        <f t="shared" si="6"/>
        <v>ALTAMENTE RIESGOSOS</v>
      </c>
      <c r="AB79" s="8" t="str">
        <f t="shared" si="7"/>
        <v>Alto nivel de riesgo</v>
      </c>
    </row>
    <row r="80" spans="1:28" x14ac:dyDescent="0.2">
      <c r="A80" s="5" t="s">
        <v>288</v>
      </c>
      <c r="B80" s="5">
        <v>15</v>
      </c>
      <c r="C80" s="6" t="str">
        <f t="shared" si="4"/>
        <v>Niño/Adolescente</v>
      </c>
      <c r="D80" s="5" t="s">
        <v>41</v>
      </c>
      <c r="E80" s="5" t="s">
        <v>71</v>
      </c>
      <c r="F80" s="5" t="s">
        <v>43</v>
      </c>
      <c r="G80" s="5" t="s">
        <v>47</v>
      </c>
      <c r="H80" s="5" t="s">
        <v>45</v>
      </c>
      <c r="I80" s="5" t="s">
        <v>45</v>
      </c>
      <c r="J80" s="5">
        <v>2010</v>
      </c>
      <c r="K80" s="5"/>
      <c r="L80" s="1">
        <v>1</v>
      </c>
      <c r="M80" s="1">
        <v>1</v>
      </c>
      <c r="N80" s="1">
        <v>1</v>
      </c>
      <c r="O80" s="1">
        <v>1</v>
      </c>
      <c r="P80" s="1">
        <v>1</v>
      </c>
      <c r="Q80" s="1">
        <v>1</v>
      </c>
      <c r="R80" s="1">
        <v>1</v>
      </c>
      <c r="S80" s="1">
        <v>0.5</v>
      </c>
      <c r="T80" s="1">
        <v>1</v>
      </c>
      <c r="U80" s="1">
        <v>1</v>
      </c>
      <c r="V80" s="1">
        <v>1</v>
      </c>
      <c r="W80" s="1">
        <v>0.5</v>
      </c>
      <c r="X80" s="1">
        <v>1</v>
      </c>
      <c r="Y80" s="1">
        <v>1</v>
      </c>
      <c r="Z80" s="7">
        <f t="shared" si="5"/>
        <v>0.9285714285714286</v>
      </c>
      <c r="AA80" s="8" t="str">
        <f t="shared" si="6"/>
        <v>SEGUROS</v>
      </c>
      <c r="AB80" s="8" t="str">
        <f t="shared" si="7"/>
        <v>Bajo nivel de riesgo</v>
      </c>
    </row>
    <row r="81" spans="1:28" x14ac:dyDescent="0.2">
      <c r="A81" s="5" t="s">
        <v>289</v>
      </c>
      <c r="B81" s="5">
        <v>16</v>
      </c>
      <c r="C81" s="6" t="str">
        <f t="shared" si="4"/>
        <v>Niño/Adolescente</v>
      </c>
      <c r="D81" s="5" t="s">
        <v>48</v>
      </c>
      <c r="E81" s="5" t="s">
        <v>88</v>
      </c>
      <c r="F81" s="5" t="s">
        <v>43</v>
      </c>
      <c r="G81" s="5" t="s">
        <v>47</v>
      </c>
      <c r="H81" s="5" t="s">
        <v>45</v>
      </c>
      <c r="I81" s="5" t="s">
        <v>45</v>
      </c>
      <c r="J81" s="5">
        <v>2016</v>
      </c>
      <c r="K81" s="5"/>
      <c r="L81" s="1">
        <v>0</v>
      </c>
      <c r="M81" s="1">
        <v>1</v>
      </c>
      <c r="N81" s="1">
        <v>1</v>
      </c>
      <c r="O81" s="1">
        <v>1</v>
      </c>
      <c r="P81" s="1">
        <v>1</v>
      </c>
      <c r="Q81" s="1">
        <v>0</v>
      </c>
      <c r="R81" s="1">
        <v>1</v>
      </c>
      <c r="S81" s="1">
        <v>0.5</v>
      </c>
      <c r="T81" s="1">
        <v>0</v>
      </c>
      <c r="U81" s="1">
        <v>1</v>
      </c>
      <c r="V81" s="1">
        <v>0.5</v>
      </c>
      <c r="W81" s="1">
        <v>0.5</v>
      </c>
      <c r="X81" s="1">
        <v>1</v>
      </c>
      <c r="Y81" s="1">
        <v>0.5</v>
      </c>
      <c r="Z81" s="7">
        <f t="shared" si="5"/>
        <v>0.6428571428571429</v>
      </c>
      <c r="AA81" s="8" t="str">
        <f t="shared" si="6"/>
        <v>RIESGOSOS</v>
      </c>
      <c r="AB81" s="8" t="str">
        <f t="shared" si="7"/>
        <v>Moderado nivel de riesgo</v>
      </c>
    </row>
    <row r="82" spans="1:28" x14ac:dyDescent="0.2">
      <c r="A82" s="5" t="s">
        <v>290</v>
      </c>
      <c r="B82" s="5">
        <v>15</v>
      </c>
      <c r="C82" s="6" t="str">
        <f t="shared" si="4"/>
        <v>Niño/Adolescente</v>
      </c>
      <c r="D82" s="5" t="s">
        <v>41</v>
      </c>
      <c r="E82" s="5" t="s">
        <v>42</v>
      </c>
      <c r="F82" s="5" t="s">
        <v>43</v>
      </c>
      <c r="G82" s="5" t="s">
        <v>47</v>
      </c>
      <c r="H82" s="5" t="s">
        <v>45</v>
      </c>
      <c r="I82" s="5" t="s">
        <v>45</v>
      </c>
      <c r="J82" s="5">
        <v>2016</v>
      </c>
      <c r="K82" s="5"/>
      <c r="L82" s="1">
        <v>0</v>
      </c>
      <c r="M82" s="1">
        <v>0.5</v>
      </c>
      <c r="N82" s="1">
        <v>1</v>
      </c>
      <c r="O82" s="1">
        <v>1</v>
      </c>
      <c r="P82" s="1">
        <v>1</v>
      </c>
      <c r="Q82" s="1">
        <v>1</v>
      </c>
      <c r="R82" s="1">
        <v>1</v>
      </c>
      <c r="S82" s="1">
        <v>0.5</v>
      </c>
      <c r="T82" s="1">
        <v>0</v>
      </c>
      <c r="U82" s="1">
        <v>1</v>
      </c>
      <c r="V82" s="1">
        <v>0.5</v>
      </c>
      <c r="W82" s="1">
        <v>0</v>
      </c>
      <c r="X82" s="1">
        <v>1</v>
      </c>
      <c r="Y82" s="1">
        <v>1</v>
      </c>
      <c r="Z82" s="7">
        <f t="shared" si="5"/>
        <v>0.6785714285714286</v>
      </c>
      <c r="AA82" s="8" t="str">
        <f t="shared" si="6"/>
        <v>RIESGOSOS</v>
      </c>
      <c r="AB82" s="8" t="str">
        <f t="shared" si="7"/>
        <v>Moderado nivel de riesgo</v>
      </c>
    </row>
    <row r="83" spans="1:28" x14ac:dyDescent="0.2">
      <c r="A83" s="5" t="s">
        <v>291</v>
      </c>
      <c r="B83" s="5">
        <v>16</v>
      </c>
      <c r="C83" s="6" t="str">
        <f t="shared" si="4"/>
        <v>Niño/Adolescente</v>
      </c>
      <c r="D83" s="5" t="s">
        <v>41</v>
      </c>
      <c r="E83" s="5" t="s">
        <v>79</v>
      </c>
      <c r="F83" s="5" t="s">
        <v>43</v>
      </c>
      <c r="G83" s="5" t="s">
        <v>47</v>
      </c>
      <c r="H83" s="5" t="s">
        <v>51</v>
      </c>
      <c r="I83" s="5" t="s">
        <v>45</v>
      </c>
      <c r="J83" s="5">
        <v>2009</v>
      </c>
      <c r="K83" s="5"/>
      <c r="L83" s="1">
        <v>1</v>
      </c>
      <c r="M83" s="1">
        <v>1</v>
      </c>
      <c r="N83" s="1">
        <v>1</v>
      </c>
      <c r="O83" s="1">
        <v>1</v>
      </c>
      <c r="P83" s="1">
        <v>1</v>
      </c>
      <c r="Q83" s="1">
        <v>1</v>
      </c>
      <c r="R83" s="1">
        <v>1</v>
      </c>
      <c r="S83" s="1">
        <v>1</v>
      </c>
      <c r="T83" s="1">
        <v>1</v>
      </c>
      <c r="U83" s="1">
        <v>0</v>
      </c>
      <c r="V83" s="1">
        <v>1</v>
      </c>
      <c r="W83" s="1">
        <v>1</v>
      </c>
      <c r="X83" s="1">
        <v>0.5</v>
      </c>
      <c r="Y83" s="1">
        <v>0.5</v>
      </c>
      <c r="Z83" s="7">
        <f t="shared" si="5"/>
        <v>0.8571428571428571</v>
      </c>
      <c r="AA83" s="8" t="str">
        <f t="shared" si="6"/>
        <v>SEGUROS</v>
      </c>
      <c r="AB83" s="8" t="str">
        <f t="shared" si="7"/>
        <v>Bajo nivel de riesgo</v>
      </c>
    </row>
    <row r="84" spans="1:28" x14ac:dyDescent="0.2">
      <c r="A84" s="5" t="s">
        <v>292</v>
      </c>
      <c r="B84" s="5">
        <v>15</v>
      </c>
      <c r="C84" s="6" t="str">
        <f t="shared" si="4"/>
        <v>Niño/Adolescente</v>
      </c>
      <c r="D84" s="5" t="s">
        <v>41</v>
      </c>
      <c r="E84" s="5" t="s">
        <v>71</v>
      </c>
      <c r="F84" s="5" t="s">
        <v>43</v>
      </c>
      <c r="G84" s="5" t="s">
        <v>47</v>
      </c>
      <c r="H84" s="5" t="s">
        <v>45</v>
      </c>
      <c r="I84" s="5" t="s">
        <v>45</v>
      </c>
      <c r="J84" s="5">
        <v>2009</v>
      </c>
      <c r="K84" s="5"/>
      <c r="L84" s="1">
        <v>1</v>
      </c>
      <c r="M84" s="1">
        <v>1</v>
      </c>
      <c r="N84" s="1">
        <v>1</v>
      </c>
      <c r="O84" s="1">
        <v>1</v>
      </c>
      <c r="P84" s="1">
        <v>1</v>
      </c>
      <c r="Q84" s="1">
        <v>1</v>
      </c>
      <c r="R84" s="1">
        <v>1</v>
      </c>
      <c r="S84" s="1">
        <v>0.5</v>
      </c>
      <c r="T84" s="1">
        <v>0</v>
      </c>
      <c r="U84" s="1">
        <v>1</v>
      </c>
      <c r="V84" s="1">
        <v>1</v>
      </c>
      <c r="W84" s="1">
        <v>0.5</v>
      </c>
      <c r="X84" s="1">
        <v>1</v>
      </c>
      <c r="Y84" s="1">
        <v>0.5</v>
      </c>
      <c r="Z84" s="7">
        <f t="shared" si="5"/>
        <v>0.8214285714285714</v>
      </c>
      <c r="AA84" s="8" t="str">
        <f t="shared" si="6"/>
        <v>SEGUROS</v>
      </c>
      <c r="AB84" s="8" t="str">
        <f t="shared" si="7"/>
        <v>Bajo nivel de riesgo</v>
      </c>
    </row>
    <row r="85" spans="1:28" x14ac:dyDescent="0.2">
      <c r="A85" s="5" t="s">
        <v>293</v>
      </c>
      <c r="B85" s="5">
        <v>16</v>
      </c>
      <c r="C85" s="6" t="str">
        <f t="shared" si="4"/>
        <v>Niño/Adolescente</v>
      </c>
      <c r="D85" s="5" t="s">
        <v>41</v>
      </c>
      <c r="E85" s="5" t="s">
        <v>89</v>
      </c>
      <c r="F85" s="5" t="s">
        <v>43</v>
      </c>
      <c r="G85" s="5" t="s">
        <v>47</v>
      </c>
      <c r="H85" s="5" t="s">
        <v>45</v>
      </c>
      <c r="I85" s="5" t="s">
        <v>65</v>
      </c>
      <c r="J85" s="5">
        <v>2015</v>
      </c>
      <c r="K85" s="5"/>
      <c r="L85" s="1">
        <v>0</v>
      </c>
      <c r="M85" s="1">
        <v>0</v>
      </c>
      <c r="N85" s="1">
        <v>1</v>
      </c>
      <c r="O85" s="1">
        <v>0</v>
      </c>
      <c r="P85" s="1">
        <v>1</v>
      </c>
      <c r="Q85" s="1">
        <v>0</v>
      </c>
      <c r="R85" s="1">
        <v>1</v>
      </c>
      <c r="S85" s="1">
        <v>0</v>
      </c>
      <c r="T85" s="1">
        <v>1</v>
      </c>
      <c r="U85" s="1">
        <v>0</v>
      </c>
      <c r="V85" s="1">
        <v>1</v>
      </c>
      <c r="W85" s="1">
        <v>1</v>
      </c>
      <c r="X85" s="1">
        <v>1</v>
      </c>
      <c r="Y85" s="1">
        <v>1</v>
      </c>
      <c r="Z85" s="7">
        <f t="shared" si="5"/>
        <v>0.5714285714285714</v>
      </c>
      <c r="AA85" s="8" t="str">
        <f t="shared" si="6"/>
        <v>RIESGOSOS</v>
      </c>
      <c r="AB85" s="8" t="str">
        <f t="shared" si="7"/>
        <v>Considerable nivel de riesgo</v>
      </c>
    </row>
    <row r="86" spans="1:28" x14ac:dyDescent="0.2">
      <c r="A86" s="5" t="s">
        <v>294</v>
      </c>
      <c r="B86" s="5">
        <v>15</v>
      </c>
      <c r="C86" s="6" t="str">
        <f t="shared" si="4"/>
        <v>Niño/Adolescente</v>
      </c>
      <c r="D86" s="5" t="s">
        <v>48</v>
      </c>
      <c r="E86" s="5" t="s">
        <v>42</v>
      </c>
      <c r="F86" s="5" t="s">
        <v>43</v>
      </c>
      <c r="G86" s="5" t="s">
        <v>47</v>
      </c>
      <c r="H86" s="5" t="s">
        <v>51</v>
      </c>
      <c r="I86" s="5" t="s">
        <v>51</v>
      </c>
      <c r="J86" s="5">
        <v>2013</v>
      </c>
      <c r="K86" s="5"/>
      <c r="L86" s="1">
        <v>0</v>
      </c>
      <c r="M86" s="1">
        <v>1</v>
      </c>
      <c r="N86" s="1">
        <v>1</v>
      </c>
      <c r="O86" s="1">
        <v>1</v>
      </c>
      <c r="P86" s="1">
        <v>1</v>
      </c>
      <c r="Q86" s="1">
        <v>1</v>
      </c>
      <c r="R86" s="1">
        <v>1</v>
      </c>
      <c r="S86" s="1">
        <v>1</v>
      </c>
      <c r="T86" s="1">
        <v>1</v>
      </c>
      <c r="U86" s="1">
        <v>1</v>
      </c>
      <c r="V86" s="1">
        <v>1</v>
      </c>
      <c r="W86" s="1">
        <v>1</v>
      </c>
      <c r="X86" s="1">
        <v>0.5</v>
      </c>
      <c r="Y86" s="1">
        <v>1</v>
      </c>
      <c r="Z86" s="7">
        <f t="shared" si="5"/>
        <v>0.8928571428571429</v>
      </c>
      <c r="AA86" s="8" t="str">
        <f t="shared" si="6"/>
        <v>SEGUROS</v>
      </c>
      <c r="AB86" s="8" t="str">
        <f t="shared" si="7"/>
        <v>Bajo nivel de riesgo</v>
      </c>
    </row>
    <row r="87" spans="1:28" x14ac:dyDescent="0.2">
      <c r="A87" s="5" t="s">
        <v>295</v>
      </c>
      <c r="B87" s="5">
        <v>15</v>
      </c>
      <c r="C87" s="6" t="str">
        <f t="shared" si="4"/>
        <v>Niño/Adolescente</v>
      </c>
      <c r="D87" s="5" t="s">
        <v>48</v>
      </c>
      <c r="E87" s="5" t="s">
        <v>72</v>
      </c>
      <c r="F87" s="5" t="s">
        <v>43</v>
      </c>
      <c r="G87" s="5" t="s">
        <v>47</v>
      </c>
      <c r="H87" s="5" t="s">
        <v>45</v>
      </c>
      <c r="I87" s="5" t="s">
        <v>49</v>
      </c>
      <c r="J87" s="5">
        <v>2009</v>
      </c>
      <c r="K87" s="5"/>
      <c r="L87" s="1">
        <v>0</v>
      </c>
      <c r="M87" s="1">
        <v>0.5</v>
      </c>
      <c r="N87" s="1">
        <v>1</v>
      </c>
      <c r="O87" s="1">
        <v>0</v>
      </c>
      <c r="P87" s="1">
        <v>1</v>
      </c>
      <c r="Q87" s="1">
        <v>1</v>
      </c>
      <c r="R87" s="1">
        <v>1</v>
      </c>
      <c r="S87" s="1">
        <v>1</v>
      </c>
      <c r="T87" s="1">
        <v>0</v>
      </c>
      <c r="U87" s="1">
        <v>1</v>
      </c>
      <c r="V87" s="1">
        <v>1</v>
      </c>
      <c r="W87" s="1">
        <v>0.5</v>
      </c>
      <c r="X87" s="1">
        <v>0.5</v>
      </c>
      <c r="Y87" s="1">
        <v>0</v>
      </c>
      <c r="Z87" s="7">
        <f t="shared" si="5"/>
        <v>0.6071428571428571</v>
      </c>
      <c r="AA87" s="8" t="str">
        <f t="shared" si="6"/>
        <v>RIESGOSOS</v>
      </c>
      <c r="AB87" s="8" t="str">
        <f t="shared" si="7"/>
        <v>Moderado nivel de riesgo</v>
      </c>
    </row>
    <row r="88" spans="1:28" x14ac:dyDescent="0.2">
      <c r="A88" s="5" t="s">
        <v>296</v>
      </c>
      <c r="B88" s="5">
        <v>15</v>
      </c>
      <c r="C88" s="6" t="str">
        <f t="shared" si="4"/>
        <v>Niño/Adolescente</v>
      </c>
      <c r="D88" s="5" t="s">
        <v>48</v>
      </c>
      <c r="E88" s="5" t="s">
        <v>72</v>
      </c>
      <c r="F88" s="5" t="s">
        <v>50</v>
      </c>
      <c r="G88" s="5" t="s">
        <v>47</v>
      </c>
      <c r="H88" s="5" t="s">
        <v>45</v>
      </c>
      <c r="I88" s="5" t="s">
        <v>49</v>
      </c>
      <c r="J88" s="5">
        <v>2010</v>
      </c>
      <c r="K88" s="5"/>
      <c r="L88" s="1">
        <v>0</v>
      </c>
      <c r="M88" s="1">
        <v>0</v>
      </c>
      <c r="N88" s="1">
        <v>0</v>
      </c>
      <c r="O88" s="1">
        <v>1</v>
      </c>
      <c r="P88" s="1">
        <v>1</v>
      </c>
      <c r="Q88" s="1">
        <v>0</v>
      </c>
      <c r="R88" s="1">
        <v>1</v>
      </c>
      <c r="S88" s="1">
        <v>0</v>
      </c>
      <c r="T88" s="1">
        <v>0</v>
      </c>
      <c r="U88" s="1">
        <v>0</v>
      </c>
      <c r="V88" s="1">
        <v>0.5</v>
      </c>
      <c r="W88" s="1">
        <v>1</v>
      </c>
      <c r="X88" s="1">
        <v>1</v>
      </c>
      <c r="Y88" s="1">
        <v>0</v>
      </c>
      <c r="Z88" s="7">
        <f t="shared" si="5"/>
        <v>0.39285714285714285</v>
      </c>
      <c r="AA88" s="8" t="str">
        <f t="shared" si="6"/>
        <v>ALTAMENTE RIESGOSOS</v>
      </c>
      <c r="AB88" s="8" t="str">
        <f t="shared" si="7"/>
        <v>Alto nivel de riesgo</v>
      </c>
    </row>
    <row r="89" spans="1:28" x14ac:dyDescent="0.2">
      <c r="A89" s="5" t="s">
        <v>297</v>
      </c>
      <c r="B89" s="5">
        <v>15</v>
      </c>
      <c r="C89" s="6" t="str">
        <f t="shared" si="4"/>
        <v>Niño/Adolescente</v>
      </c>
      <c r="D89" s="5" t="s">
        <v>48</v>
      </c>
      <c r="E89" s="5" t="s">
        <v>90</v>
      </c>
      <c r="F89" s="5" t="s">
        <v>50</v>
      </c>
      <c r="G89" s="5" t="s">
        <v>47</v>
      </c>
      <c r="H89" s="5" t="s">
        <v>51</v>
      </c>
      <c r="I89" s="5" t="s">
        <v>49</v>
      </c>
      <c r="J89" s="5">
        <v>2014</v>
      </c>
      <c r="K89" s="5"/>
      <c r="L89" s="1">
        <v>0</v>
      </c>
      <c r="M89" s="1">
        <v>1</v>
      </c>
      <c r="N89" s="1">
        <v>1</v>
      </c>
      <c r="O89" s="1">
        <v>0</v>
      </c>
      <c r="P89" s="1">
        <v>1</v>
      </c>
      <c r="Q89" s="1">
        <v>0</v>
      </c>
      <c r="R89" s="1">
        <v>1</v>
      </c>
      <c r="S89" s="1">
        <v>0.5</v>
      </c>
      <c r="T89" s="1">
        <v>0</v>
      </c>
      <c r="U89" s="1">
        <v>1</v>
      </c>
      <c r="V89" s="1">
        <v>1</v>
      </c>
      <c r="W89" s="1">
        <v>1</v>
      </c>
      <c r="X89" s="1">
        <v>1</v>
      </c>
      <c r="Y89" s="1">
        <v>0.5</v>
      </c>
      <c r="Z89" s="7">
        <f t="shared" si="5"/>
        <v>0.6428571428571429</v>
      </c>
      <c r="AA89" s="8" t="str">
        <f t="shared" si="6"/>
        <v>RIESGOSOS</v>
      </c>
      <c r="AB89" s="8" t="str">
        <f t="shared" si="7"/>
        <v>Moderado nivel de riesgo</v>
      </c>
    </row>
    <row r="90" spans="1:28" x14ac:dyDescent="0.2">
      <c r="A90" s="5" t="s">
        <v>298</v>
      </c>
      <c r="B90" s="5">
        <v>16</v>
      </c>
      <c r="C90" s="6" t="str">
        <f t="shared" si="4"/>
        <v>Niño/Adolescente</v>
      </c>
      <c r="D90" s="5" t="s">
        <v>48</v>
      </c>
      <c r="E90" s="5" t="s">
        <v>71</v>
      </c>
      <c r="F90" s="5" t="s">
        <v>43</v>
      </c>
      <c r="G90" s="5" t="s">
        <v>47</v>
      </c>
      <c r="H90" s="5" t="s">
        <v>45</v>
      </c>
      <c r="I90" s="5" t="s">
        <v>45</v>
      </c>
      <c r="J90" s="5">
        <v>2011</v>
      </c>
      <c r="K90" s="5"/>
      <c r="L90" s="1">
        <v>0</v>
      </c>
      <c r="M90" s="1">
        <v>0</v>
      </c>
      <c r="N90" s="1">
        <v>0</v>
      </c>
      <c r="O90" s="1">
        <v>1</v>
      </c>
      <c r="P90" s="1">
        <v>1</v>
      </c>
      <c r="Q90" s="1">
        <v>0</v>
      </c>
      <c r="R90" s="1">
        <v>0</v>
      </c>
      <c r="S90" s="1">
        <v>1</v>
      </c>
      <c r="T90" s="1">
        <v>0</v>
      </c>
      <c r="U90" s="1">
        <v>1</v>
      </c>
      <c r="V90" s="1">
        <v>0.5</v>
      </c>
      <c r="W90" s="1">
        <v>0.5</v>
      </c>
      <c r="X90" s="1">
        <v>0.5</v>
      </c>
      <c r="Y90" s="1">
        <v>1</v>
      </c>
      <c r="Z90" s="7">
        <f t="shared" si="5"/>
        <v>0.4642857142857143</v>
      </c>
      <c r="AA90" s="8" t="str">
        <f t="shared" si="6"/>
        <v>ALTAMENTE RIESGOSOS</v>
      </c>
      <c r="AB90" s="8" t="str">
        <f t="shared" si="7"/>
        <v>Considerable nivel de riesgo</v>
      </c>
    </row>
    <row r="91" spans="1:28" x14ac:dyDescent="0.2">
      <c r="A91" s="5" t="s">
        <v>299</v>
      </c>
      <c r="B91" s="5">
        <v>15</v>
      </c>
      <c r="C91" s="6" t="str">
        <f t="shared" si="4"/>
        <v>Niño/Adolescente</v>
      </c>
      <c r="D91" s="5" t="s">
        <v>48</v>
      </c>
      <c r="E91" s="5" t="s">
        <v>60</v>
      </c>
      <c r="F91" s="5" t="s">
        <v>50</v>
      </c>
      <c r="G91" s="5" t="s">
        <v>47</v>
      </c>
      <c r="H91" s="5" t="s">
        <v>45</v>
      </c>
      <c r="I91" s="5" t="s">
        <v>51</v>
      </c>
      <c r="J91" s="5">
        <v>2014</v>
      </c>
      <c r="K91" s="5"/>
      <c r="L91" s="1">
        <v>0</v>
      </c>
      <c r="M91" s="1">
        <v>1</v>
      </c>
      <c r="N91" s="1">
        <v>1</v>
      </c>
      <c r="O91" s="1">
        <v>1</v>
      </c>
      <c r="P91" s="1">
        <v>1</v>
      </c>
      <c r="Q91" s="1">
        <v>0</v>
      </c>
      <c r="R91" s="1">
        <v>0</v>
      </c>
      <c r="S91" s="1">
        <v>1</v>
      </c>
      <c r="T91" s="1">
        <v>1</v>
      </c>
      <c r="U91" s="1">
        <v>0</v>
      </c>
      <c r="V91" s="1">
        <v>0.5</v>
      </c>
      <c r="W91" s="1">
        <v>1</v>
      </c>
      <c r="X91" s="1">
        <v>1</v>
      </c>
      <c r="Y91" s="1">
        <v>0</v>
      </c>
      <c r="Z91" s="7">
        <f t="shared" si="5"/>
        <v>0.6071428571428571</v>
      </c>
      <c r="AA91" s="8" t="str">
        <f t="shared" si="6"/>
        <v>RIESGOSOS</v>
      </c>
      <c r="AB91" s="8" t="str">
        <f t="shared" si="7"/>
        <v>Moderado nivel de riesgo</v>
      </c>
    </row>
    <row r="92" spans="1:28" x14ac:dyDescent="0.2">
      <c r="A92" s="5" t="s">
        <v>300</v>
      </c>
      <c r="B92" s="5">
        <v>15</v>
      </c>
      <c r="C92" s="6" t="str">
        <f t="shared" si="4"/>
        <v>Niño/Adolescente</v>
      </c>
      <c r="D92" s="5" t="s">
        <v>41</v>
      </c>
      <c r="E92" s="5" t="s">
        <v>79</v>
      </c>
      <c r="F92" s="5" t="s">
        <v>43</v>
      </c>
      <c r="G92" s="5" t="s">
        <v>47</v>
      </c>
      <c r="H92" s="5" t="s">
        <v>51</v>
      </c>
      <c r="I92" s="5" t="s">
        <v>45</v>
      </c>
      <c r="J92" s="5">
        <v>2017</v>
      </c>
      <c r="K92" s="5"/>
      <c r="L92" s="1">
        <v>0</v>
      </c>
      <c r="M92" s="1">
        <v>1</v>
      </c>
      <c r="N92" s="1">
        <v>1</v>
      </c>
      <c r="O92" s="1">
        <v>1</v>
      </c>
      <c r="P92" s="1">
        <v>1</v>
      </c>
      <c r="Q92" s="1">
        <v>0</v>
      </c>
      <c r="R92" s="1">
        <v>0</v>
      </c>
      <c r="S92" s="1">
        <v>0.5</v>
      </c>
      <c r="T92" s="1">
        <v>1</v>
      </c>
      <c r="U92" s="1">
        <v>1</v>
      </c>
      <c r="V92" s="1">
        <v>0.5</v>
      </c>
      <c r="W92" s="1">
        <v>0.5</v>
      </c>
      <c r="X92" s="1">
        <v>0.5</v>
      </c>
      <c r="Y92" s="1">
        <v>1</v>
      </c>
      <c r="Z92" s="7">
        <f t="shared" si="5"/>
        <v>0.6428571428571429</v>
      </c>
      <c r="AA92" s="8" t="str">
        <f t="shared" si="6"/>
        <v>RIESGOSOS</v>
      </c>
      <c r="AB92" s="8" t="str">
        <f t="shared" si="7"/>
        <v>Moderado nivel de riesgo</v>
      </c>
    </row>
    <row r="93" spans="1:28" x14ac:dyDescent="0.2">
      <c r="A93" s="5" t="s">
        <v>301</v>
      </c>
      <c r="B93" s="5">
        <v>16</v>
      </c>
      <c r="C93" s="6" t="str">
        <f t="shared" si="4"/>
        <v>Niño/Adolescente</v>
      </c>
      <c r="D93" s="5" t="s">
        <v>41</v>
      </c>
      <c r="E93" s="5" t="s">
        <v>72</v>
      </c>
      <c r="F93" s="5" t="s">
        <v>43</v>
      </c>
      <c r="G93" s="5" t="s">
        <v>47</v>
      </c>
      <c r="H93" s="5" t="s">
        <v>45</v>
      </c>
      <c r="I93" s="5" t="s">
        <v>49</v>
      </c>
      <c r="J93" s="5">
        <v>2010</v>
      </c>
      <c r="K93" s="5"/>
      <c r="L93" s="1">
        <v>0</v>
      </c>
      <c r="M93" s="1">
        <v>1</v>
      </c>
      <c r="N93" s="1">
        <v>0</v>
      </c>
      <c r="O93" s="1">
        <v>1</v>
      </c>
      <c r="P93" s="1">
        <v>1</v>
      </c>
      <c r="Q93" s="1">
        <v>1</v>
      </c>
      <c r="R93" s="1">
        <v>0</v>
      </c>
      <c r="S93" s="1">
        <v>0</v>
      </c>
      <c r="T93" s="1">
        <v>0</v>
      </c>
      <c r="U93" s="1">
        <v>1</v>
      </c>
      <c r="V93" s="1">
        <v>0.5</v>
      </c>
      <c r="W93" s="1">
        <v>0</v>
      </c>
      <c r="X93" s="1">
        <v>0</v>
      </c>
      <c r="Y93" s="1">
        <v>0</v>
      </c>
      <c r="Z93" s="7">
        <f t="shared" si="5"/>
        <v>0.39285714285714285</v>
      </c>
      <c r="AA93" s="8" t="str">
        <f t="shared" si="6"/>
        <v>ALTAMENTE RIESGOSOS</v>
      </c>
      <c r="AB93" s="8" t="str">
        <f t="shared" si="7"/>
        <v>Alto nivel de riesgo</v>
      </c>
    </row>
    <row r="94" spans="1:28" x14ac:dyDescent="0.2">
      <c r="A94" s="5" t="s">
        <v>302</v>
      </c>
      <c r="B94" s="5">
        <v>15</v>
      </c>
      <c r="C94" s="6" t="str">
        <f t="shared" si="4"/>
        <v>Niño/Adolescente</v>
      </c>
      <c r="D94" s="5" t="s">
        <v>41</v>
      </c>
      <c r="E94" s="5" t="s">
        <v>77</v>
      </c>
      <c r="F94" s="5" t="s">
        <v>43</v>
      </c>
      <c r="G94" s="5" t="s">
        <v>47</v>
      </c>
      <c r="H94" s="5" t="s">
        <v>45</v>
      </c>
      <c r="I94" s="5" t="s">
        <v>45</v>
      </c>
      <c r="J94" s="5">
        <v>2010</v>
      </c>
      <c r="K94" s="5"/>
      <c r="L94" s="1">
        <v>0</v>
      </c>
      <c r="M94" s="1">
        <v>0</v>
      </c>
      <c r="N94" s="1">
        <v>0</v>
      </c>
      <c r="O94" s="1">
        <v>0</v>
      </c>
      <c r="P94" s="1">
        <v>0</v>
      </c>
      <c r="Q94" s="1">
        <v>0</v>
      </c>
      <c r="R94" s="1">
        <v>0</v>
      </c>
      <c r="S94" s="1">
        <v>0</v>
      </c>
      <c r="T94" s="1">
        <v>0</v>
      </c>
      <c r="U94" s="1">
        <v>1</v>
      </c>
      <c r="V94" s="1">
        <v>0.5</v>
      </c>
      <c r="W94" s="1">
        <v>0.5</v>
      </c>
      <c r="X94" s="1">
        <v>0</v>
      </c>
      <c r="Y94" s="1">
        <v>1</v>
      </c>
      <c r="Z94" s="7">
        <f t="shared" si="5"/>
        <v>0.21428571428571427</v>
      </c>
      <c r="AA94" s="8" t="str">
        <f t="shared" si="6"/>
        <v>DE RIESGO INMINENTE</v>
      </c>
      <c r="AB94" s="8" t="str">
        <f t="shared" si="7"/>
        <v>Alto nivel de riesgo</v>
      </c>
    </row>
    <row r="95" spans="1:28" x14ac:dyDescent="0.2">
      <c r="A95" s="5" t="s">
        <v>303</v>
      </c>
      <c r="B95" s="5">
        <v>15</v>
      </c>
      <c r="C95" s="6" t="str">
        <f t="shared" si="4"/>
        <v>Niño/Adolescente</v>
      </c>
      <c r="D95" s="5" t="s">
        <v>41</v>
      </c>
      <c r="E95" s="5" t="s">
        <v>72</v>
      </c>
      <c r="F95" s="5" t="s">
        <v>43</v>
      </c>
      <c r="G95" s="5" t="s">
        <v>47</v>
      </c>
      <c r="H95" s="5" t="s">
        <v>45</v>
      </c>
      <c r="I95" s="5" t="s">
        <v>45</v>
      </c>
      <c r="J95" s="5">
        <v>2010</v>
      </c>
      <c r="L95" s="1">
        <v>0</v>
      </c>
      <c r="M95" s="1">
        <v>1</v>
      </c>
      <c r="N95" s="1">
        <v>1</v>
      </c>
      <c r="O95" s="1">
        <v>1</v>
      </c>
      <c r="P95" s="1">
        <v>1</v>
      </c>
      <c r="Q95" s="1">
        <v>1</v>
      </c>
      <c r="R95" s="1">
        <v>1</v>
      </c>
      <c r="S95" s="1">
        <v>0.5</v>
      </c>
      <c r="T95" s="1">
        <v>1</v>
      </c>
      <c r="U95" s="1">
        <v>0</v>
      </c>
      <c r="V95" s="1">
        <v>0.5</v>
      </c>
      <c r="W95" s="1">
        <v>0.5</v>
      </c>
      <c r="X95" s="1">
        <v>1</v>
      </c>
      <c r="Y95" s="1">
        <v>1</v>
      </c>
      <c r="Z95" s="7">
        <f t="shared" si="5"/>
        <v>0.75</v>
      </c>
      <c r="AA95" s="8" t="str">
        <f t="shared" si="6"/>
        <v>RIESGOSOS</v>
      </c>
      <c r="AB95" s="8" t="str">
        <f t="shared" si="7"/>
        <v>Moderado nivel de riesgo</v>
      </c>
    </row>
    <row r="96" spans="1:28" x14ac:dyDescent="0.2">
      <c r="A96" s="5" t="s">
        <v>304</v>
      </c>
      <c r="B96" s="5">
        <v>16</v>
      </c>
      <c r="C96" s="6" t="str">
        <f t="shared" si="4"/>
        <v>Niño/Adolescente</v>
      </c>
      <c r="D96" s="5" t="s">
        <v>41</v>
      </c>
      <c r="E96" s="5" t="s">
        <v>91</v>
      </c>
      <c r="F96" s="5" t="s">
        <v>43</v>
      </c>
      <c r="G96" s="5" t="s">
        <v>47</v>
      </c>
      <c r="H96" s="5" t="s">
        <v>45</v>
      </c>
      <c r="I96" s="5" t="s">
        <v>45</v>
      </c>
      <c r="J96" s="5">
        <v>2012</v>
      </c>
      <c r="L96" s="1">
        <v>0</v>
      </c>
      <c r="M96" s="1">
        <v>0</v>
      </c>
      <c r="N96" s="1">
        <v>1</v>
      </c>
      <c r="O96" s="1">
        <v>1</v>
      </c>
      <c r="P96" s="1">
        <v>1</v>
      </c>
      <c r="Q96" s="1">
        <v>0</v>
      </c>
      <c r="R96" s="1">
        <v>1</v>
      </c>
      <c r="S96" s="1">
        <v>1</v>
      </c>
      <c r="T96" s="1">
        <v>0</v>
      </c>
      <c r="U96" s="1">
        <v>1</v>
      </c>
      <c r="V96" s="1">
        <v>1</v>
      </c>
      <c r="W96" s="1">
        <v>1</v>
      </c>
      <c r="X96" s="1">
        <v>0</v>
      </c>
      <c r="Y96" s="1">
        <v>1</v>
      </c>
      <c r="Z96" s="7">
        <f t="shared" si="5"/>
        <v>0.6428571428571429</v>
      </c>
      <c r="AA96" s="8" t="str">
        <f t="shared" si="6"/>
        <v>RIESGOSOS</v>
      </c>
      <c r="AB96" s="8" t="str">
        <f t="shared" si="7"/>
        <v>Moderado nivel de riesgo</v>
      </c>
    </row>
    <row r="97" spans="1:28" x14ac:dyDescent="0.2">
      <c r="A97" s="5" t="s">
        <v>305</v>
      </c>
      <c r="B97" s="5">
        <v>16</v>
      </c>
      <c r="C97" s="6" t="str">
        <f t="shared" si="4"/>
        <v>Niño/Adolescente</v>
      </c>
      <c r="D97" s="5" t="s">
        <v>48</v>
      </c>
      <c r="E97" s="5" t="s">
        <v>77</v>
      </c>
      <c r="F97" s="5" t="s">
        <v>50</v>
      </c>
      <c r="G97" s="5" t="s">
        <v>47</v>
      </c>
      <c r="H97" s="5" t="s">
        <v>45</v>
      </c>
      <c r="I97" s="5" t="s">
        <v>49</v>
      </c>
      <c r="J97" s="5">
        <v>2010</v>
      </c>
      <c r="L97" s="1">
        <v>0</v>
      </c>
      <c r="M97" s="1">
        <v>1</v>
      </c>
      <c r="N97" s="1">
        <v>0</v>
      </c>
      <c r="O97" s="1">
        <v>0</v>
      </c>
      <c r="P97" s="1">
        <v>1</v>
      </c>
      <c r="Q97" s="1">
        <v>0</v>
      </c>
      <c r="R97" s="1">
        <v>0</v>
      </c>
      <c r="S97" s="1">
        <v>0</v>
      </c>
      <c r="T97" s="1">
        <v>0</v>
      </c>
      <c r="U97" s="1">
        <v>1</v>
      </c>
      <c r="V97" s="1">
        <v>1</v>
      </c>
      <c r="W97" s="1">
        <v>0.5</v>
      </c>
      <c r="X97" s="1">
        <v>0.5</v>
      </c>
      <c r="Y97" s="1">
        <v>0.5</v>
      </c>
      <c r="Z97" s="7">
        <f t="shared" si="5"/>
        <v>0.39285714285714285</v>
      </c>
      <c r="AA97" s="8" t="str">
        <f t="shared" si="6"/>
        <v>ALTAMENTE RIESGOSOS</v>
      </c>
      <c r="AB97" s="8" t="str">
        <f t="shared" si="7"/>
        <v>Alto nivel de riesgo</v>
      </c>
    </row>
    <row r="98" spans="1:28" x14ac:dyDescent="0.2">
      <c r="A98" s="5" t="s">
        <v>306</v>
      </c>
      <c r="B98" s="5">
        <v>56</v>
      </c>
      <c r="C98" s="6" t="str">
        <f t="shared" si="4"/>
        <v>Adulto</v>
      </c>
      <c r="D98" s="5" t="s">
        <v>41</v>
      </c>
      <c r="E98" s="5" t="s">
        <v>67</v>
      </c>
      <c r="F98" s="5" t="s">
        <v>43</v>
      </c>
      <c r="G98" s="5" t="s">
        <v>70</v>
      </c>
      <c r="H98" s="5" t="s">
        <v>45</v>
      </c>
      <c r="I98" s="5" t="s">
        <v>45</v>
      </c>
      <c r="J98" s="5">
        <v>2015</v>
      </c>
      <c r="L98" s="1">
        <v>0</v>
      </c>
      <c r="M98" s="1">
        <v>0.5</v>
      </c>
      <c r="N98" s="1">
        <v>0</v>
      </c>
      <c r="O98" s="1">
        <v>1</v>
      </c>
      <c r="P98" s="1">
        <v>1</v>
      </c>
      <c r="Q98" s="1">
        <v>1</v>
      </c>
      <c r="R98" s="1">
        <v>0</v>
      </c>
      <c r="S98" s="1">
        <v>1</v>
      </c>
      <c r="T98" s="1">
        <v>0</v>
      </c>
      <c r="U98" s="1">
        <v>0</v>
      </c>
      <c r="V98" s="1">
        <v>1</v>
      </c>
      <c r="W98" s="1">
        <v>1</v>
      </c>
      <c r="X98" s="1">
        <v>0</v>
      </c>
      <c r="Y98" s="1">
        <v>1</v>
      </c>
      <c r="Z98" s="7">
        <f t="shared" si="5"/>
        <v>0.5357142857142857</v>
      </c>
      <c r="AA98" s="8" t="str">
        <f t="shared" si="6"/>
        <v>RIESGOSOS</v>
      </c>
      <c r="AB98" s="8" t="str">
        <f t="shared" si="7"/>
        <v>Considerable nivel de riesgo</v>
      </c>
    </row>
    <row r="99" spans="1:28" x14ac:dyDescent="0.2">
      <c r="A99" s="5" t="s">
        <v>307</v>
      </c>
      <c r="B99" s="5">
        <v>26</v>
      </c>
      <c r="C99" s="6" t="str">
        <f t="shared" si="4"/>
        <v>Adulto Joven</v>
      </c>
      <c r="D99" s="5" t="s">
        <v>41</v>
      </c>
      <c r="E99" s="5" t="s">
        <v>42</v>
      </c>
      <c r="F99" s="5" t="s">
        <v>43</v>
      </c>
      <c r="G99" s="5" t="s">
        <v>44</v>
      </c>
      <c r="H99" s="5" t="s">
        <v>51</v>
      </c>
      <c r="I99" s="5" t="s">
        <v>51</v>
      </c>
      <c r="J99" s="5">
        <v>2013</v>
      </c>
      <c r="L99" s="1">
        <v>1</v>
      </c>
      <c r="M99" s="1">
        <v>1</v>
      </c>
      <c r="N99" s="1">
        <v>0</v>
      </c>
      <c r="O99" s="1">
        <v>1</v>
      </c>
      <c r="P99" s="1">
        <v>1</v>
      </c>
      <c r="Q99" s="1">
        <v>0</v>
      </c>
      <c r="R99" s="1">
        <v>1</v>
      </c>
      <c r="S99" s="1">
        <v>1</v>
      </c>
      <c r="T99" s="1">
        <v>1</v>
      </c>
      <c r="U99" s="1">
        <v>0</v>
      </c>
      <c r="V99" s="1">
        <v>0.5</v>
      </c>
      <c r="W99" s="1">
        <v>0.5</v>
      </c>
      <c r="X99" s="1">
        <v>1</v>
      </c>
      <c r="Y99" s="1">
        <v>1</v>
      </c>
      <c r="Z99" s="7">
        <f t="shared" si="5"/>
        <v>0.7142857142857143</v>
      </c>
      <c r="AA99" s="8" t="str">
        <f t="shared" si="6"/>
        <v>RIESGOSOS</v>
      </c>
      <c r="AB99" s="8" t="str">
        <f t="shared" si="7"/>
        <v>Moderado nivel de riesgo</v>
      </c>
    </row>
    <row r="100" spans="1:28" x14ac:dyDescent="0.2">
      <c r="A100" s="5" t="s">
        <v>308</v>
      </c>
      <c r="B100" s="5">
        <v>22</v>
      </c>
      <c r="C100" s="6" t="str">
        <f t="shared" si="4"/>
        <v>Adulto Joven</v>
      </c>
      <c r="D100" s="5" t="s">
        <v>41</v>
      </c>
      <c r="E100" s="5" t="s">
        <v>42</v>
      </c>
      <c r="F100" s="5" t="s">
        <v>43</v>
      </c>
      <c r="G100" s="5" t="s">
        <v>44</v>
      </c>
      <c r="H100" s="5" t="s">
        <v>51</v>
      </c>
      <c r="I100" s="5" t="s">
        <v>51</v>
      </c>
      <c r="J100" s="5">
        <v>2012</v>
      </c>
      <c r="L100" s="1">
        <v>0</v>
      </c>
      <c r="M100" s="1">
        <v>1</v>
      </c>
      <c r="N100" s="1">
        <v>0</v>
      </c>
      <c r="O100" s="1">
        <v>1</v>
      </c>
      <c r="P100" s="1">
        <v>1</v>
      </c>
      <c r="Q100" s="1">
        <v>0</v>
      </c>
      <c r="R100" s="1">
        <v>0</v>
      </c>
      <c r="S100" s="1">
        <v>1</v>
      </c>
      <c r="T100" s="1">
        <v>1</v>
      </c>
      <c r="U100" s="1">
        <v>0</v>
      </c>
      <c r="V100" s="1">
        <v>0.5</v>
      </c>
      <c r="W100" s="1">
        <v>0.5</v>
      </c>
      <c r="X100" s="1">
        <v>1</v>
      </c>
      <c r="Y100" s="1">
        <v>1</v>
      </c>
      <c r="Z100" s="7">
        <f t="shared" si="5"/>
        <v>0.5714285714285714</v>
      </c>
      <c r="AA100" s="8" t="str">
        <f t="shared" si="6"/>
        <v>RIESGOSOS</v>
      </c>
      <c r="AB100" s="8" t="str">
        <f t="shared" si="7"/>
        <v>Considerable nivel de riesgo</v>
      </c>
    </row>
    <row r="101" spans="1:28" x14ac:dyDescent="0.2">
      <c r="A101" s="5" t="s">
        <v>309</v>
      </c>
      <c r="B101" s="5">
        <v>19</v>
      </c>
      <c r="C101" s="6" t="str">
        <f t="shared" si="4"/>
        <v>Adulto Joven</v>
      </c>
      <c r="D101" s="5" t="s">
        <v>41</v>
      </c>
      <c r="E101" s="5" t="s">
        <v>46</v>
      </c>
      <c r="F101" s="5" t="s">
        <v>43</v>
      </c>
      <c r="G101" s="5" t="s">
        <v>47</v>
      </c>
      <c r="H101" s="5" t="s">
        <v>45</v>
      </c>
      <c r="I101" s="5" t="s">
        <v>45</v>
      </c>
      <c r="J101" s="5">
        <v>2010</v>
      </c>
      <c r="L101" s="1">
        <v>0</v>
      </c>
      <c r="M101" s="1">
        <v>0</v>
      </c>
      <c r="N101" s="1">
        <v>0</v>
      </c>
      <c r="O101" s="1">
        <v>1</v>
      </c>
      <c r="P101" s="1">
        <v>1</v>
      </c>
      <c r="Q101" s="1">
        <v>1</v>
      </c>
      <c r="R101" s="1">
        <v>0</v>
      </c>
      <c r="S101" s="1">
        <v>1</v>
      </c>
      <c r="T101" s="1">
        <v>0</v>
      </c>
      <c r="U101" s="1">
        <v>1</v>
      </c>
      <c r="V101" s="1">
        <v>0.5</v>
      </c>
      <c r="W101" s="1">
        <v>0.5</v>
      </c>
      <c r="X101" s="1">
        <v>1</v>
      </c>
      <c r="Y101" s="1">
        <v>0.5</v>
      </c>
      <c r="Z101" s="7">
        <f t="shared" si="5"/>
        <v>0.5357142857142857</v>
      </c>
      <c r="AA101" s="8" t="str">
        <f t="shared" si="6"/>
        <v>RIESGOSOS</v>
      </c>
      <c r="AB101" s="8" t="str">
        <f t="shared" si="7"/>
        <v>Considerable nivel de riesgo</v>
      </c>
    </row>
    <row r="102" spans="1:28" x14ac:dyDescent="0.2">
      <c r="A102" s="5" t="s">
        <v>310</v>
      </c>
      <c r="B102" s="5">
        <v>27</v>
      </c>
      <c r="C102" s="6" t="str">
        <f t="shared" si="4"/>
        <v>Adulto Joven</v>
      </c>
      <c r="D102" s="5" t="s">
        <v>41</v>
      </c>
      <c r="E102" s="5" t="s">
        <v>46</v>
      </c>
      <c r="F102" s="5" t="s">
        <v>43</v>
      </c>
      <c r="G102" s="5" t="s">
        <v>44</v>
      </c>
      <c r="H102" s="5" t="s">
        <v>45</v>
      </c>
      <c r="I102" s="5" t="s">
        <v>45</v>
      </c>
      <c r="J102" s="5">
        <v>2011</v>
      </c>
      <c r="L102" s="1">
        <v>0</v>
      </c>
      <c r="M102" s="1">
        <v>1</v>
      </c>
      <c r="N102" s="1">
        <v>1</v>
      </c>
      <c r="O102" s="1">
        <v>1</v>
      </c>
      <c r="P102" s="1">
        <v>1</v>
      </c>
      <c r="Q102" s="1">
        <v>1</v>
      </c>
      <c r="R102" s="1">
        <v>0</v>
      </c>
      <c r="S102" s="1">
        <v>1</v>
      </c>
      <c r="T102" s="1">
        <v>0</v>
      </c>
      <c r="U102" s="1">
        <v>1</v>
      </c>
      <c r="V102" s="1">
        <v>1</v>
      </c>
      <c r="W102" s="1">
        <v>1</v>
      </c>
      <c r="X102" s="1">
        <v>1</v>
      </c>
      <c r="Y102" s="1">
        <v>1</v>
      </c>
      <c r="Z102" s="7">
        <f t="shared" si="5"/>
        <v>0.7857142857142857</v>
      </c>
      <c r="AA102" s="8" t="str">
        <f t="shared" si="6"/>
        <v>SEGUROS</v>
      </c>
      <c r="AB102" s="8" t="str">
        <f t="shared" si="7"/>
        <v>Moderado nivel de riesgo</v>
      </c>
    </row>
    <row r="103" spans="1:28" x14ac:dyDescent="0.2">
      <c r="A103" s="5" t="s">
        <v>311</v>
      </c>
      <c r="B103" s="5">
        <v>24</v>
      </c>
      <c r="C103" s="6" t="str">
        <f t="shared" si="4"/>
        <v>Adulto Joven</v>
      </c>
      <c r="D103" s="5" t="s">
        <v>41</v>
      </c>
      <c r="E103" s="5" t="s">
        <v>46</v>
      </c>
      <c r="F103" s="5" t="s">
        <v>43</v>
      </c>
      <c r="G103" s="5" t="s">
        <v>44</v>
      </c>
      <c r="H103" s="5" t="s">
        <v>45</v>
      </c>
      <c r="I103" s="5" t="s">
        <v>45</v>
      </c>
      <c r="J103" s="5">
        <v>2005</v>
      </c>
      <c r="L103" s="1">
        <v>1</v>
      </c>
      <c r="M103" s="1">
        <v>1</v>
      </c>
      <c r="N103" s="1">
        <v>1</v>
      </c>
      <c r="O103" s="1">
        <v>0</v>
      </c>
      <c r="P103" s="1">
        <v>1</v>
      </c>
      <c r="Q103" s="1">
        <v>0</v>
      </c>
      <c r="R103" s="1">
        <v>0</v>
      </c>
      <c r="S103" s="1">
        <v>0.5</v>
      </c>
      <c r="T103" s="1">
        <v>0</v>
      </c>
      <c r="U103" s="1">
        <v>0</v>
      </c>
      <c r="V103" s="1">
        <v>0.5</v>
      </c>
      <c r="W103" s="1">
        <v>0.5</v>
      </c>
      <c r="X103" s="1">
        <v>1</v>
      </c>
      <c r="Y103" s="1">
        <v>0</v>
      </c>
      <c r="Z103" s="7">
        <f t="shared" si="5"/>
        <v>0.4642857142857143</v>
      </c>
      <c r="AA103" s="8" t="str">
        <f t="shared" si="6"/>
        <v>ALTAMENTE RIESGOSOS</v>
      </c>
      <c r="AB103" s="8" t="str">
        <f t="shared" si="7"/>
        <v>Considerable nivel de riesgo</v>
      </c>
    </row>
    <row r="104" spans="1:28" x14ac:dyDescent="0.2">
      <c r="A104" s="5" t="s">
        <v>312</v>
      </c>
      <c r="B104" s="5">
        <v>26</v>
      </c>
      <c r="C104" s="6" t="str">
        <f t="shared" si="4"/>
        <v>Adulto Joven</v>
      </c>
      <c r="D104" s="5" t="s">
        <v>48</v>
      </c>
      <c r="E104" s="5" t="s">
        <v>42</v>
      </c>
      <c r="F104" s="5" t="s">
        <v>43</v>
      </c>
      <c r="G104" s="5" t="s">
        <v>44</v>
      </c>
      <c r="H104" s="5" t="s">
        <v>49</v>
      </c>
      <c r="I104" s="5" t="s">
        <v>49</v>
      </c>
      <c r="J104" s="5">
        <v>2010</v>
      </c>
      <c r="L104" s="1">
        <v>1</v>
      </c>
      <c r="M104" s="1">
        <v>1</v>
      </c>
      <c r="N104" s="1">
        <v>1</v>
      </c>
      <c r="O104" s="1">
        <v>1</v>
      </c>
      <c r="P104" s="1">
        <v>0</v>
      </c>
      <c r="Q104" s="1">
        <v>1</v>
      </c>
      <c r="R104" s="1">
        <v>0</v>
      </c>
      <c r="S104" s="1">
        <v>1</v>
      </c>
      <c r="T104" s="1">
        <v>0</v>
      </c>
      <c r="U104" s="1">
        <v>1</v>
      </c>
      <c r="V104" s="1">
        <v>0</v>
      </c>
      <c r="W104" s="1">
        <v>0.5</v>
      </c>
      <c r="X104" s="1">
        <v>1</v>
      </c>
      <c r="Y104" s="1">
        <v>0</v>
      </c>
      <c r="Z104" s="7">
        <f t="shared" si="5"/>
        <v>0.6071428571428571</v>
      </c>
      <c r="AA104" s="8" t="str">
        <f t="shared" si="6"/>
        <v>RIESGOSOS</v>
      </c>
      <c r="AB104" s="8" t="str">
        <f t="shared" si="7"/>
        <v>Moderado nivel de riesgo</v>
      </c>
    </row>
    <row r="105" spans="1:28" x14ac:dyDescent="0.2">
      <c r="A105" s="5" t="s">
        <v>313</v>
      </c>
      <c r="B105" s="5">
        <v>24</v>
      </c>
      <c r="C105" s="6" t="str">
        <f t="shared" si="4"/>
        <v>Adulto Joven</v>
      </c>
      <c r="D105" s="5" t="s">
        <v>41</v>
      </c>
      <c r="E105" s="5" t="s">
        <v>42</v>
      </c>
      <c r="F105" s="5" t="s">
        <v>43</v>
      </c>
      <c r="G105" s="5" t="s">
        <v>44</v>
      </c>
      <c r="H105" s="5" t="s">
        <v>45</v>
      </c>
      <c r="I105" s="5" t="s">
        <v>51</v>
      </c>
      <c r="J105" s="5">
        <v>2013</v>
      </c>
      <c r="L105" s="1">
        <v>0</v>
      </c>
      <c r="M105" s="1">
        <v>0.5</v>
      </c>
      <c r="N105" s="1">
        <v>1</v>
      </c>
      <c r="O105" s="1">
        <v>1</v>
      </c>
      <c r="P105" s="1">
        <v>1</v>
      </c>
      <c r="Q105" s="1">
        <v>1</v>
      </c>
      <c r="R105" s="1">
        <v>0</v>
      </c>
      <c r="S105" s="1">
        <v>1</v>
      </c>
      <c r="T105" s="1">
        <v>0</v>
      </c>
      <c r="U105" s="1">
        <v>1</v>
      </c>
      <c r="V105" s="1">
        <v>1</v>
      </c>
      <c r="W105" s="1">
        <v>1</v>
      </c>
      <c r="X105" s="1">
        <v>0.5</v>
      </c>
      <c r="Y105" s="1">
        <v>1</v>
      </c>
      <c r="Z105" s="7">
        <f t="shared" si="5"/>
        <v>0.7142857142857143</v>
      </c>
      <c r="AA105" s="8" t="str">
        <f t="shared" si="6"/>
        <v>RIESGOSOS</v>
      </c>
      <c r="AB105" s="8" t="str">
        <f t="shared" si="7"/>
        <v>Moderado nivel de riesgo</v>
      </c>
    </row>
    <row r="106" spans="1:28" x14ac:dyDescent="0.2">
      <c r="A106" s="5" t="s">
        <v>314</v>
      </c>
      <c r="B106" s="5">
        <v>30</v>
      </c>
      <c r="C106" s="6" t="str">
        <f t="shared" si="4"/>
        <v>Adulto</v>
      </c>
      <c r="D106" s="5" t="s">
        <v>48</v>
      </c>
      <c r="E106" s="5" t="s">
        <v>92</v>
      </c>
      <c r="F106" s="5" t="s">
        <v>43</v>
      </c>
      <c r="G106" s="5" t="s">
        <v>44</v>
      </c>
      <c r="H106" s="5" t="s">
        <v>49</v>
      </c>
      <c r="I106" s="5" t="s">
        <v>45</v>
      </c>
      <c r="J106" s="5">
        <v>2009</v>
      </c>
      <c r="L106" s="1">
        <v>0</v>
      </c>
      <c r="M106" s="1">
        <v>1</v>
      </c>
      <c r="N106" s="1">
        <v>1</v>
      </c>
      <c r="O106" s="1">
        <v>0</v>
      </c>
      <c r="P106" s="1">
        <v>1</v>
      </c>
      <c r="Q106" s="1">
        <v>0</v>
      </c>
      <c r="R106" s="1">
        <v>1</v>
      </c>
      <c r="S106" s="1">
        <v>1</v>
      </c>
      <c r="T106" s="1">
        <v>1</v>
      </c>
      <c r="U106" s="1">
        <v>1</v>
      </c>
      <c r="V106" s="1">
        <v>0.5</v>
      </c>
      <c r="W106" s="1">
        <v>0.5</v>
      </c>
      <c r="X106" s="1">
        <v>1</v>
      </c>
      <c r="Y106" s="1">
        <v>0</v>
      </c>
      <c r="Z106" s="7">
        <f t="shared" si="5"/>
        <v>0.6428571428571429</v>
      </c>
      <c r="AA106" s="8" t="str">
        <f t="shared" si="6"/>
        <v>RIESGOSOS</v>
      </c>
      <c r="AB106" s="8" t="str">
        <f t="shared" si="7"/>
        <v>Moderado nivel de riesgo</v>
      </c>
    </row>
    <row r="107" spans="1:28" x14ac:dyDescent="0.2">
      <c r="A107" s="5" t="s">
        <v>315</v>
      </c>
      <c r="B107" s="5">
        <v>25</v>
      </c>
      <c r="C107" s="6" t="str">
        <f t="shared" si="4"/>
        <v>Adulto Joven</v>
      </c>
      <c r="D107" s="5" t="s">
        <v>41</v>
      </c>
      <c r="E107" s="5" t="s">
        <v>42</v>
      </c>
      <c r="F107" s="5" t="s">
        <v>43</v>
      </c>
      <c r="G107" s="5" t="s">
        <v>44</v>
      </c>
      <c r="H107" s="5" t="s">
        <v>45</v>
      </c>
      <c r="I107" s="5" t="s">
        <v>51</v>
      </c>
      <c r="J107" s="5">
        <v>2010</v>
      </c>
      <c r="L107" s="1">
        <v>1</v>
      </c>
      <c r="M107" s="1">
        <v>0.5</v>
      </c>
      <c r="N107" s="1">
        <v>1</v>
      </c>
      <c r="O107" s="1">
        <v>1</v>
      </c>
      <c r="P107" s="1">
        <v>1</v>
      </c>
      <c r="Q107" s="1">
        <v>1</v>
      </c>
      <c r="R107" s="1">
        <v>1</v>
      </c>
      <c r="S107" s="1">
        <v>1</v>
      </c>
      <c r="T107" s="1">
        <v>1</v>
      </c>
      <c r="U107" s="1">
        <v>0</v>
      </c>
      <c r="V107" s="1">
        <v>1</v>
      </c>
      <c r="W107" s="1">
        <v>1</v>
      </c>
      <c r="X107" s="1">
        <v>1</v>
      </c>
      <c r="Y107" s="1">
        <v>1</v>
      </c>
      <c r="Z107" s="7">
        <f t="shared" si="5"/>
        <v>0.8928571428571429</v>
      </c>
      <c r="AA107" s="8" t="str">
        <f t="shared" si="6"/>
        <v>SEGUROS</v>
      </c>
      <c r="AB107" s="8" t="str">
        <f t="shared" si="7"/>
        <v>Bajo nivel de riesgo</v>
      </c>
    </row>
    <row r="108" spans="1:28" x14ac:dyDescent="0.2">
      <c r="A108" s="5" t="s">
        <v>316</v>
      </c>
      <c r="B108" s="5">
        <v>25</v>
      </c>
      <c r="C108" s="6" t="str">
        <f t="shared" si="4"/>
        <v>Adulto Joven</v>
      </c>
      <c r="D108" s="5" t="s">
        <v>48</v>
      </c>
      <c r="E108" s="5" t="s">
        <v>42</v>
      </c>
      <c r="F108" s="5" t="s">
        <v>43</v>
      </c>
      <c r="G108" s="5" t="s">
        <v>44</v>
      </c>
      <c r="H108" s="5" t="s">
        <v>45</v>
      </c>
      <c r="I108" s="5" t="s">
        <v>45</v>
      </c>
      <c r="J108" s="5">
        <v>2010</v>
      </c>
      <c r="L108" s="1">
        <v>0</v>
      </c>
      <c r="M108" s="1">
        <v>1</v>
      </c>
      <c r="N108" s="1">
        <v>0</v>
      </c>
      <c r="O108" s="1">
        <v>0</v>
      </c>
      <c r="P108" s="1">
        <v>1</v>
      </c>
      <c r="Q108" s="1">
        <v>1</v>
      </c>
      <c r="R108" s="1">
        <v>1</v>
      </c>
      <c r="S108" s="1">
        <v>0</v>
      </c>
      <c r="T108" s="1">
        <v>1</v>
      </c>
      <c r="U108" s="1">
        <v>0</v>
      </c>
      <c r="V108" s="1">
        <v>1</v>
      </c>
      <c r="W108" s="1">
        <v>0.5</v>
      </c>
      <c r="X108" s="1">
        <v>1</v>
      </c>
      <c r="Y108" s="1">
        <v>0</v>
      </c>
      <c r="Z108" s="7">
        <f t="shared" si="5"/>
        <v>0.5357142857142857</v>
      </c>
      <c r="AA108" s="8" t="str">
        <f t="shared" si="6"/>
        <v>RIESGOSOS</v>
      </c>
      <c r="AB108" s="8" t="str">
        <f t="shared" si="7"/>
        <v>Considerable nivel de riesgo</v>
      </c>
    </row>
    <row r="109" spans="1:28" x14ac:dyDescent="0.2">
      <c r="A109" s="5" t="s">
        <v>317</v>
      </c>
      <c r="B109" s="5">
        <v>24</v>
      </c>
      <c r="C109" s="6" t="str">
        <f t="shared" si="4"/>
        <v>Adulto Joven</v>
      </c>
      <c r="D109" s="5" t="s">
        <v>41</v>
      </c>
      <c r="E109" s="5" t="s">
        <v>42</v>
      </c>
      <c r="F109" s="5" t="s">
        <v>43</v>
      </c>
      <c r="G109" s="5" t="s">
        <v>44</v>
      </c>
      <c r="H109" s="5" t="s">
        <v>45</v>
      </c>
      <c r="I109" s="5" t="s">
        <v>45</v>
      </c>
      <c r="J109" s="5">
        <v>2011</v>
      </c>
      <c r="L109" s="1">
        <v>0</v>
      </c>
      <c r="M109" s="1">
        <v>1</v>
      </c>
      <c r="N109" s="1">
        <v>1</v>
      </c>
      <c r="O109" s="1">
        <v>0</v>
      </c>
      <c r="P109" s="1">
        <v>1</v>
      </c>
      <c r="Q109" s="1">
        <v>1</v>
      </c>
      <c r="R109" s="1">
        <v>1</v>
      </c>
      <c r="S109" s="1">
        <v>0</v>
      </c>
      <c r="T109" s="1">
        <v>0</v>
      </c>
      <c r="U109" s="1">
        <v>0</v>
      </c>
      <c r="V109" s="1">
        <v>1</v>
      </c>
      <c r="W109" s="1">
        <v>0</v>
      </c>
      <c r="X109" s="1">
        <v>1</v>
      </c>
      <c r="Y109" s="1">
        <v>0</v>
      </c>
      <c r="Z109" s="7">
        <f t="shared" si="5"/>
        <v>0.5</v>
      </c>
      <c r="AA109" s="8" t="str">
        <f t="shared" si="6"/>
        <v>ALTAMENTE RIESGOSOS</v>
      </c>
      <c r="AB109" s="8" t="str">
        <f t="shared" si="7"/>
        <v>Considerable nivel de riesgo</v>
      </c>
    </row>
    <row r="110" spans="1:28" x14ac:dyDescent="0.2">
      <c r="A110" s="5" t="s">
        <v>318</v>
      </c>
      <c r="B110" s="5">
        <v>23</v>
      </c>
      <c r="C110" s="6" t="str">
        <f t="shared" si="4"/>
        <v>Adulto Joven</v>
      </c>
      <c r="D110" s="5" t="s">
        <v>48</v>
      </c>
      <c r="E110" s="5" t="s">
        <v>71</v>
      </c>
      <c r="F110" s="5" t="s">
        <v>43</v>
      </c>
      <c r="G110" s="5" t="s">
        <v>44</v>
      </c>
      <c r="H110" s="5" t="s">
        <v>49</v>
      </c>
      <c r="I110" s="5" t="s">
        <v>49</v>
      </c>
      <c r="J110" s="5">
        <v>2009</v>
      </c>
      <c r="L110" s="1">
        <v>0</v>
      </c>
      <c r="M110" s="1">
        <v>1</v>
      </c>
      <c r="N110" s="1">
        <v>1</v>
      </c>
      <c r="O110" s="1">
        <v>1</v>
      </c>
      <c r="P110" s="1">
        <v>1</v>
      </c>
      <c r="Q110" s="1">
        <v>0</v>
      </c>
      <c r="R110" s="1">
        <v>1</v>
      </c>
      <c r="S110" s="1">
        <v>1</v>
      </c>
      <c r="T110" s="1">
        <v>0</v>
      </c>
      <c r="U110" s="1">
        <v>1</v>
      </c>
      <c r="V110" s="1">
        <v>0.5</v>
      </c>
      <c r="W110" s="1">
        <v>0.5</v>
      </c>
      <c r="X110" s="1">
        <v>1</v>
      </c>
      <c r="Y110" s="1">
        <v>1</v>
      </c>
      <c r="Z110" s="7">
        <f t="shared" si="5"/>
        <v>0.7142857142857143</v>
      </c>
      <c r="AA110" s="8" t="str">
        <f t="shared" si="6"/>
        <v>RIESGOSOS</v>
      </c>
      <c r="AB110" s="8" t="str">
        <f t="shared" si="7"/>
        <v>Moderado nivel de riesgo</v>
      </c>
    </row>
    <row r="111" spans="1:28" x14ac:dyDescent="0.2">
      <c r="A111" s="5" t="s">
        <v>319</v>
      </c>
      <c r="B111" s="5">
        <v>22</v>
      </c>
      <c r="C111" s="6" t="str">
        <f t="shared" si="4"/>
        <v>Adulto Joven</v>
      </c>
      <c r="D111" s="5" t="s">
        <v>41</v>
      </c>
      <c r="E111" s="5" t="s">
        <v>42</v>
      </c>
      <c r="F111" s="5" t="s">
        <v>43</v>
      </c>
      <c r="G111" s="5" t="s">
        <v>44</v>
      </c>
      <c r="H111" s="5" t="s">
        <v>51</v>
      </c>
      <c r="I111" s="5" t="s">
        <v>51</v>
      </c>
      <c r="J111" s="5">
        <v>2012</v>
      </c>
      <c r="L111" s="1">
        <v>1</v>
      </c>
      <c r="M111" s="1">
        <v>1</v>
      </c>
      <c r="N111" s="1">
        <v>1</v>
      </c>
      <c r="O111" s="1">
        <v>1</v>
      </c>
      <c r="P111" s="1">
        <v>1</v>
      </c>
      <c r="Q111" s="1">
        <v>1</v>
      </c>
      <c r="R111" s="1">
        <v>0</v>
      </c>
      <c r="S111" s="1">
        <v>1</v>
      </c>
      <c r="T111" s="1">
        <v>0</v>
      </c>
      <c r="U111" s="1">
        <v>1</v>
      </c>
      <c r="V111" s="1">
        <v>0.5</v>
      </c>
      <c r="W111" s="1">
        <v>0</v>
      </c>
      <c r="X111" s="1">
        <v>1</v>
      </c>
      <c r="Y111" s="1">
        <v>0.5</v>
      </c>
      <c r="Z111" s="7">
        <f t="shared" si="5"/>
        <v>0.7142857142857143</v>
      </c>
      <c r="AA111" s="8" t="str">
        <f t="shared" si="6"/>
        <v>RIESGOSOS</v>
      </c>
      <c r="AB111" s="8" t="str">
        <f t="shared" si="7"/>
        <v>Moderado nivel de riesgo</v>
      </c>
    </row>
    <row r="112" spans="1:28" x14ac:dyDescent="0.2">
      <c r="A112" s="5" t="s">
        <v>320</v>
      </c>
      <c r="B112" s="5">
        <v>22</v>
      </c>
      <c r="C112" s="6" t="str">
        <f t="shared" si="4"/>
        <v>Adulto Joven</v>
      </c>
      <c r="D112" s="5" t="s">
        <v>41</v>
      </c>
      <c r="E112" s="5" t="s">
        <v>93</v>
      </c>
      <c r="F112" s="5" t="s">
        <v>43</v>
      </c>
      <c r="G112" s="5" t="s">
        <v>44</v>
      </c>
      <c r="H112" s="5" t="s">
        <v>51</v>
      </c>
      <c r="I112" s="5" t="s">
        <v>45</v>
      </c>
      <c r="J112" s="5">
        <v>2008</v>
      </c>
      <c r="L112" s="1">
        <v>0</v>
      </c>
      <c r="M112" s="1">
        <v>1</v>
      </c>
      <c r="N112" s="1">
        <v>0</v>
      </c>
      <c r="O112" s="1">
        <v>1</v>
      </c>
      <c r="P112" s="1">
        <v>1</v>
      </c>
      <c r="Q112" s="1">
        <v>1</v>
      </c>
      <c r="R112" s="1">
        <v>1</v>
      </c>
      <c r="S112" s="1">
        <v>0.5</v>
      </c>
      <c r="T112" s="1">
        <v>1</v>
      </c>
      <c r="U112" s="1">
        <v>0</v>
      </c>
      <c r="V112" s="1">
        <v>1</v>
      </c>
      <c r="W112" s="1">
        <v>0.5</v>
      </c>
      <c r="X112" s="1">
        <v>0</v>
      </c>
      <c r="Y112" s="1">
        <v>0.5</v>
      </c>
      <c r="Z112" s="7">
        <f t="shared" si="5"/>
        <v>0.6071428571428571</v>
      </c>
      <c r="AA112" s="8" t="str">
        <f t="shared" si="6"/>
        <v>RIESGOSOS</v>
      </c>
      <c r="AB112" s="8" t="str">
        <f t="shared" si="7"/>
        <v>Moderado nivel de riesgo</v>
      </c>
    </row>
    <row r="113" spans="1:28" x14ac:dyDescent="0.2">
      <c r="A113" s="5" t="s">
        <v>321</v>
      </c>
      <c r="B113" s="5">
        <v>25</v>
      </c>
      <c r="C113" s="6" t="str">
        <f t="shared" si="4"/>
        <v>Adulto Joven</v>
      </c>
      <c r="D113" s="5" t="s">
        <v>41</v>
      </c>
      <c r="E113" s="5" t="s">
        <v>94</v>
      </c>
      <c r="F113" s="5" t="s">
        <v>50</v>
      </c>
      <c r="G113" s="5" t="s">
        <v>44</v>
      </c>
      <c r="H113" s="5" t="s">
        <v>49</v>
      </c>
      <c r="I113" s="5" t="s">
        <v>45</v>
      </c>
      <c r="J113" s="5">
        <v>2008</v>
      </c>
      <c r="L113" s="1">
        <v>1</v>
      </c>
      <c r="M113" s="1">
        <v>1</v>
      </c>
      <c r="N113" s="1">
        <v>1</v>
      </c>
      <c r="O113" s="1">
        <v>1</v>
      </c>
      <c r="P113" s="1">
        <v>1</v>
      </c>
      <c r="Q113" s="1">
        <v>1</v>
      </c>
      <c r="R113" s="1">
        <v>1</v>
      </c>
      <c r="S113" s="1">
        <v>1</v>
      </c>
      <c r="T113" s="1">
        <v>1</v>
      </c>
      <c r="U113" s="1">
        <v>1</v>
      </c>
      <c r="V113" s="1">
        <v>0.5</v>
      </c>
      <c r="W113" s="1">
        <v>0.5</v>
      </c>
      <c r="X113" s="1">
        <v>1</v>
      </c>
      <c r="Y113" s="1">
        <v>1</v>
      </c>
      <c r="Z113" s="7">
        <f t="shared" si="5"/>
        <v>0.9285714285714286</v>
      </c>
      <c r="AA113" s="8" t="str">
        <f t="shared" si="6"/>
        <v>SEGUROS</v>
      </c>
      <c r="AB113" s="8" t="str">
        <f t="shared" si="7"/>
        <v>Bajo nivel de riesgo</v>
      </c>
    </row>
    <row r="114" spans="1:28" x14ac:dyDescent="0.2">
      <c r="A114" s="5" t="s">
        <v>322</v>
      </c>
      <c r="B114" s="5">
        <v>24</v>
      </c>
      <c r="C114" s="6" t="str">
        <f t="shared" si="4"/>
        <v>Adulto Joven</v>
      </c>
      <c r="D114" s="5" t="s">
        <v>41</v>
      </c>
      <c r="E114" s="5" t="s">
        <v>74</v>
      </c>
      <c r="F114" s="5" t="s">
        <v>43</v>
      </c>
      <c r="G114" s="5" t="s">
        <v>44</v>
      </c>
      <c r="H114" s="5" t="s">
        <v>49</v>
      </c>
      <c r="I114" s="5" t="s">
        <v>49</v>
      </c>
      <c r="J114" s="5">
        <v>2009</v>
      </c>
      <c r="L114" s="1">
        <v>0</v>
      </c>
      <c r="M114" s="1">
        <v>1</v>
      </c>
      <c r="N114" s="1">
        <v>0</v>
      </c>
      <c r="O114" s="1">
        <v>1</v>
      </c>
      <c r="P114" s="1">
        <v>1</v>
      </c>
      <c r="Q114" s="1">
        <v>1</v>
      </c>
      <c r="R114" s="1">
        <v>0</v>
      </c>
      <c r="S114" s="1">
        <v>0</v>
      </c>
      <c r="T114" s="1">
        <v>0</v>
      </c>
      <c r="U114" s="1">
        <v>1</v>
      </c>
      <c r="V114" s="1">
        <v>0.5</v>
      </c>
      <c r="W114" s="1">
        <v>0.5</v>
      </c>
      <c r="X114" s="1">
        <v>1</v>
      </c>
      <c r="Y114" s="1">
        <v>0.5</v>
      </c>
      <c r="Z114" s="7">
        <f t="shared" si="5"/>
        <v>0.5357142857142857</v>
      </c>
      <c r="AA114" s="8" t="str">
        <f t="shared" si="6"/>
        <v>RIESGOSOS</v>
      </c>
      <c r="AB114" s="8" t="str">
        <f t="shared" si="7"/>
        <v>Considerable nivel de riesgo</v>
      </c>
    </row>
    <row r="115" spans="1:28" x14ac:dyDescent="0.2">
      <c r="A115" s="5" t="s">
        <v>323</v>
      </c>
      <c r="B115" s="5">
        <v>25</v>
      </c>
      <c r="C115" s="6" t="str">
        <f t="shared" si="4"/>
        <v>Adulto Joven</v>
      </c>
      <c r="D115" s="5" t="s">
        <v>41</v>
      </c>
      <c r="E115" s="5" t="s">
        <v>95</v>
      </c>
      <c r="F115" s="5" t="s">
        <v>43</v>
      </c>
      <c r="G115" s="5" t="s">
        <v>47</v>
      </c>
      <c r="H115" s="5" t="s">
        <v>45</v>
      </c>
      <c r="I115" s="5" t="s">
        <v>45</v>
      </c>
      <c r="J115" s="5">
        <v>2009</v>
      </c>
      <c r="L115" s="1">
        <v>0</v>
      </c>
      <c r="M115" s="1">
        <v>1</v>
      </c>
      <c r="N115" s="1">
        <v>1</v>
      </c>
      <c r="O115" s="1">
        <v>0</v>
      </c>
      <c r="P115" s="1">
        <v>1</v>
      </c>
      <c r="Q115" s="1">
        <v>1</v>
      </c>
      <c r="R115" s="1">
        <v>1</v>
      </c>
      <c r="S115" s="1">
        <v>0</v>
      </c>
      <c r="T115" s="1">
        <v>0</v>
      </c>
      <c r="U115" s="1">
        <v>1</v>
      </c>
      <c r="V115" s="1">
        <v>0.5</v>
      </c>
      <c r="W115" s="1">
        <v>1</v>
      </c>
      <c r="X115" s="1">
        <v>1</v>
      </c>
      <c r="Y115" s="1">
        <v>0</v>
      </c>
      <c r="Z115" s="7">
        <f t="shared" si="5"/>
        <v>0.6071428571428571</v>
      </c>
      <c r="AA115" s="8" t="str">
        <f t="shared" si="6"/>
        <v>RIESGOSOS</v>
      </c>
      <c r="AB115" s="8" t="str">
        <f t="shared" si="7"/>
        <v>Moderado nivel de riesgo</v>
      </c>
    </row>
    <row r="116" spans="1:28" x14ac:dyDescent="0.2">
      <c r="A116" s="5" t="s">
        <v>324</v>
      </c>
      <c r="B116" s="5">
        <v>26</v>
      </c>
      <c r="C116" s="6" t="str">
        <f t="shared" si="4"/>
        <v>Adulto Joven</v>
      </c>
      <c r="D116" s="5" t="s">
        <v>48</v>
      </c>
      <c r="E116" s="5" t="s">
        <v>72</v>
      </c>
      <c r="F116" s="5" t="s">
        <v>43</v>
      </c>
      <c r="G116" s="5" t="s">
        <v>44</v>
      </c>
      <c r="H116" s="5" t="s">
        <v>49</v>
      </c>
      <c r="I116" s="5" t="s">
        <v>49</v>
      </c>
      <c r="J116" s="5">
        <v>2010</v>
      </c>
      <c r="L116" s="1">
        <v>0</v>
      </c>
      <c r="M116" s="1">
        <v>0</v>
      </c>
      <c r="N116" s="1">
        <v>1</v>
      </c>
      <c r="O116" s="1">
        <v>1</v>
      </c>
      <c r="P116" s="1">
        <v>1</v>
      </c>
      <c r="Q116" s="1">
        <v>1</v>
      </c>
      <c r="R116" s="1">
        <v>0</v>
      </c>
      <c r="S116" s="1">
        <v>0</v>
      </c>
      <c r="T116" s="1">
        <v>0</v>
      </c>
      <c r="U116" s="1">
        <v>0</v>
      </c>
      <c r="V116" s="1">
        <v>0.5</v>
      </c>
      <c r="W116" s="1">
        <v>0</v>
      </c>
      <c r="X116" s="1">
        <v>0</v>
      </c>
      <c r="Y116" s="1">
        <v>0.5</v>
      </c>
      <c r="Z116" s="7">
        <f t="shared" si="5"/>
        <v>0.35714285714285715</v>
      </c>
      <c r="AA116" s="8" t="str">
        <f t="shared" si="6"/>
        <v>ALTAMENTE RIESGOSOS</v>
      </c>
      <c r="AB116" s="8" t="str">
        <f t="shared" si="7"/>
        <v>Alto nivel de riesgo</v>
      </c>
    </row>
    <row r="117" spans="1:28" x14ac:dyDescent="0.2">
      <c r="A117" s="5" t="s">
        <v>325</v>
      </c>
      <c r="B117" s="5">
        <v>35</v>
      </c>
      <c r="C117" s="6" t="str">
        <f t="shared" si="4"/>
        <v>Adulto</v>
      </c>
      <c r="D117" s="5" t="s">
        <v>48</v>
      </c>
      <c r="E117" s="5" t="s">
        <v>57</v>
      </c>
      <c r="F117" s="5" t="s">
        <v>43</v>
      </c>
      <c r="G117" s="5" t="s">
        <v>44</v>
      </c>
      <c r="H117" s="5" t="s">
        <v>45</v>
      </c>
      <c r="I117" s="5" t="s">
        <v>45</v>
      </c>
      <c r="J117" s="5">
        <v>2008</v>
      </c>
      <c r="L117" s="1">
        <v>0</v>
      </c>
      <c r="M117" s="1">
        <v>1</v>
      </c>
      <c r="N117" s="1">
        <v>1</v>
      </c>
      <c r="O117" s="1">
        <v>1</v>
      </c>
      <c r="P117" s="1">
        <v>1</v>
      </c>
      <c r="Q117" s="1">
        <v>1</v>
      </c>
      <c r="R117" s="1">
        <v>1</v>
      </c>
      <c r="S117" s="1">
        <v>1</v>
      </c>
      <c r="T117" s="1">
        <v>1</v>
      </c>
      <c r="U117" s="1">
        <v>1</v>
      </c>
      <c r="V117" s="1">
        <v>1</v>
      </c>
      <c r="W117" s="1">
        <v>1</v>
      </c>
      <c r="X117" s="1">
        <v>1</v>
      </c>
      <c r="Y117" s="1">
        <v>1</v>
      </c>
      <c r="Z117" s="7">
        <f t="shared" si="5"/>
        <v>0.9285714285714286</v>
      </c>
      <c r="AA117" s="8" t="str">
        <f t="shared" si="6"/>
        <v>SEGUROS</v>
      </c>
      <c r="AB117" s="8" t="str">
        <f t="shared" si="7"/>
        <v>Bajo nivel de riesgo</v>
      </c>
    </row>
    <row r="118" spans="1:28" x14ac:dyDescent="0.2">
      <c r="A118" s="5" t="s">
        <v>326</v>
      </c>
      <c r="B118" s="5">
        <v>25</v>
      </c>
      <c r="C118" s="6" t="str">
        <f t="shared" si="4"/>
        <v>Adulto Joven</v>
      </c>
      <c r="D118" s="5" t="s">
        <v>41</v>
      </c>
      <c r="E118" s="5" t="s">
        <v>42</v>
      </c>
      <c r="F118" s="5" t="s">
        <v>43</v>
      </c>
      <c r="G118" s="5" t="s">
        <v>47</v>
      </c>
      <c r="H118" s="5" t="s">
        <v>45</v>
      </c>
      <c r="I118" s="5" t="s">
        <v>45</v>
      </c>
      <c r="J118" s="5">
        <v>2011</v>
      </c>
      <c r="L118" s="1">
        <v>0</v>
      </c>
      <c r="M118" s="1">
        <v>0.5</v>
      </c>
      <c r="N118" s="1">
        <v>1</v>
      </c>
      <c r="O118" s="1">
        <v>1</v>
      </c>
      <c r="P118" s="1">
        <v>1</v>
      </c>
      <c r="Q118" s="1">
        <v>1</v>
      </c>
      <c r="R118" s="1">
        <v>0</v>
      </c>
      <c r="S118" s="1">
        <v>1</v>
      </c>
      <c r="T118" s="1">
        <v>0</v>
      </c>
      <c r="U118" s="1">
        <v>1</v>
      </c>
      <c r="V118" s="1">
        <v>0.5</v>
      </c>
      <c r="W118" s="1">
        <v>0.5</v>
      </c>
      <c r="X118" s="1">
        <v>1</v>
      </c>
      <c r="Y118" s="1">
        <v>1</v>
      </c>
      <c r="Z118" s="7">
        <f t="shared" si="5"/>
        <v>0.6785714285714286</v>
      </c>
      <c r="AA118" s="8" t="str">
        <f t="shared" si="6"/>
        <v>RIESGOSOS</v>
      </c>
      <c r="AB118" s="8" t="str">
        <f t="shared" si="7"/>
        <v>Moderado nivel de riesgo</v>
      </c>
    </row>
    <row r="119" spans="1:28" x14ac:dyDescent="0.2">
      <c r="A119" s="5" t="s">
        <v>327</v>
      </c>
      <c r="B119" s="5">
        <v>18</v>
      </c>
      <c r="C119" s="6" t="str">
        <f t="shared" si="4"/>
        <v>Adulto Joven</v>
      </c>
      <c r="D119" s="5" t="s">
        <v>48</v>
      </c>
      <c r="E119" s="5" t="s">
        <v>96</v>
      </c>
      <c r="F119" s="5" t="s">
        <v>50</v>
      </c>
      <c r="G119" s="5" t="s">
        <v>47</v>
      </c>
      <c r="H119" s="5" t="s">
        <v>45</v>
      </c>
      <c r="I119" s="5" t="s">
        <v>45</v>
      </c>
      <c r="J119" s="5">
        <v>2011</v>
      </c>
      <c r="L119" s="1">
        <v>1</v>
      </c>
      <c r="M119" s="1">
        <v>1</v>
      </c>
      <c r="N119" s="1">
        <v>0</v>
      </c>
      <c r="O119" s="1">
        <v>1</v>
      </c>
      <c r="P119" s="1">
        <v>1</v>
      </c>
      <c r="Q119" s="1">
        <v>0</v>
      </c>
      <c r="R119" s="1">
        <v>0</v>
      </c>
      <c r="S119" s="1">
        <v>1</v>
      </c>
      <c r="T119" s="1">
        <v>1</v>
      </c>
      <c r="U119" s="1">
        <v>0</v>
      </c>
      <c r="V119" s="1">
        <v>0.5</v>
      </c>
      <c r="W119" s="1">
        <v>0.5</v>
      </c>
      <c r="X119" s="1">
        <v>0.5</v>
      </c>
      <c r="Y119" s="1">
        <v>0.5</v>
      </c>
      <c r="Z119" s="7">
        <f t="shared" si="5"/>
        <v>0.5714285714285714</v>
      </c>
      <c r="AA119" s="8" t="str">
        <f t="shared" si="6"/>
        <v>RIESGOSOS</v>
      </c>
      <c r="AB119" s="8" t="str">
        <f t="shared" si="7"/>
        <v>Considerable nivel de riesgo</v>
      </c>
    </row>
    <row r="120" spans="1:28" x14ac:dyDescent="0.2">
      <c r="A120" s="5" t="s">
        <v>328</v>
      </c>
      <c r="B120" s="5">
        <v>22</v>
      </c>
      <c r="C120" s="6" t="str">
        <f t="shared" si="4"/>
        <v>Adulto Joven</v>
      </c>
      <c r="D120" s="5" t="s">
        <v>48</v>
      </c>
      <c r="E120" s="5" t="s">
        <v>97</v>
      </c>
      <c r="F120" s="5" t="s">
        <v>43</v>
      </c>
      <c r="G120" s="5" t="s">
        <v>47</v>
      </c>
      <c r="H120" s="5" t="s">
        <v>45</v>
      </c>
      <c r="I120" s="5" t="s">
        <v>51</v>
      </c>
      <c r="J120" s="5">
        <v>2010</v>
      </c>
      <c r="L120" s="1">
        <v>0</v>
      </c>
      <c r="M120" s="1">
        <v>1</v>
      </c>
      <c r="N120" s="1">
        <v>0</v>
      </c>
      <c r="O120" s="1">
        <v>1</v>
      </c>
      <c r="P120" s="1">
        <v>1</v>
      </c>
      <c r="Q120" s="1">
        <v>0</v>
      </c>
      <c r="R120" s="1">
        <v>1</v>
      </c>
      <c r="S120" s="1">
        <v>1</v>
      </c>
      <c r="T120" s="1">
        <v>1</v>
      </c>
      <c r="U120" s="1">
        <v>0</v>
      </c>
      <c r="V120" s="1">
        <v>1</v>
      </c>
      <c r="W120" s="1">
        <v>1</v>
      </c>
      <c r="X120" s="1">
        <v>1</v>
      </c>
      <c r="Y120" s="1">
        <v>0</v>
      </c>
      <c r="Z120" s="7">
        <f t="shared" si="5"/>
        <v>0.6428571428571429</v>
      </c>
      <c r="AA120" s="8" t="str">
        <f t="shared" si="6"/>
        <v>RIESGOSOS</v>
      </c>
      <c r="AB120" s="8" t="str">
        <f t="shared" si="7"/>
        <v>Moderado nivel de riesgo</v>
      </c>
    </row>
    <row r="121" spans="1:28" x14ac:dyDescent="0.2">
      <c r="A121" s="5" t="s">
        <v>329</v>
      </c>
      <c r="B121" s="5">
        <v>20</v>
      </c>
      <c r="C121" s="6" t="str">
        <f t="shared" si="4"/>
        <v>Adulto Joven</v>
      </c>
      <c r="D121" s="5" t="s">
        <v>48</v>
      </c>
      <c r="E121" s="5" t="s">
        <v>42</v>
      </c>
      <c r="F121" s="5" t="s">
        <v>50</v>
      </c>
      <c r="G121" s="5" t="s">
        <v>44</v>
      </c>
      <c r="H121" s="5" t="s">
        <v>45</v>
      </c>
      <c r="I121" s="5" t="s">
        <v>45</v>
      </c>
      <c r="J121" s="5">
        <v>2014</v>
      </c>
      <c r="L121" s="1">
        <v>0</v>
      </c>
      <c r="M121" s="1">
        <v>1</v>
      </c>
      <c r="N121" s="1">
        <v>1</v>
      </c>
      <c r="O121" s="1">
        <v>1</v>
      </c>
      <c r="P121" s="1">
        <v>1</v>
      </c>
      <c r="Q121" s="1">
        <v>0</v>
      </c>
      <c r="R121" s="1">
        <v>0</v>
      </c>
      <c r="S121" s="1">
        <v>0</v>
      </c>
      <c r="T121" s="1">
        <v>0</v>
      </c>
      <c r="U121" s="1">
        <v>1</v>
      </c>
      <c r="V121" s="1">
        <v>0.5</v>
      </c>
      <c r="W121" s="1">
        <v>0.5</v>
      </c>
      <c r="X121" s="1">
        <v>1</v>
      </c>
      <c r="Y121" s="1">
        <v>0</v>
      </c>
      <c r="Z121" s="7">
        <f t="shared" si="5"/>
        <v>0.5</v>
      </c>
      <c r="AA121" s="8" t="str">
        <f t="shared" si="6"/>
        <v>ALTAMENTE RIESGOSOS</v>
      </c>
      <c r="AB121" s="8" t="str">
        <f t="shared" si="7"/>
        <v>Considerable nivel de riesgo</v>
      </c>
    </row>
    <row r="122" spans="1:28" x14ac:dyDescent="0.2">
      <c r="A122" s="5" t="s">
        <v>330</v>
      </c>
      <c r="B122" s="5">
        <v>40</v>
      </c>
      <c r="C122" s="6" t="str">
        <f t="shared" si="4"/>
        <v>Adulto</v>
      </c>
      <c r="D122" s="5" t="s">
        <v>48</v>
      </c>
      <c r="E122" s="5" t="s">
        <v>42</v>
      </c>
      <c r="F122" s="5" t="s">
        <v>43</v>
      </c>
      <c r="G122" s="5" t="s">
        <v>47</v>
      </c>
      <c r="H122" s="5" t="s">
        <v>51</v>
      </c>
      <c r="I122" s="5" t="s">
        <v>65</v>
      </c>
      <c r="J122" s="5">
        <v>2016</v>
      </c>
      <c r="L122" s="1">
        <v>0</v>
      </c>
      <c r="M122" s="1">
        <v>1</v>
      </c>
      <c r="N122" s="1">
        <v>1</v>
      </c>
      <c r="O122" s="1">
        <v>1</v>
      </c>
      <c r="P122" s="1">
        <v>1</v>
      </c>
      <c r="Q122" s="1">
        <v>0</v>
      </c>
      <c r="R122" s="1">
        <v>1</v>
      </c>
      <c r="S122" s="1">
        <v>0</v>
      </c>
      <c r="T122" s="1">
        <v>0</v>
      </c>
      <c r="U122" s="1">
        <v>1</v>
      </c>
      <c r="V122" s="1">
        <v>0.5</v>
      </c>
      <c r="W122" s="1">
        <v>0.5</v>
      </c>
      <c r="X122" s="1">
        <v>1</v>
      </c>
      <c r="Y122" s="1">
        <v>0</v>
      </c>
      <c r="Z122" s="7">
        <f t="shared" si="5"/>
        <v>0.5714285714285714</v>
      </c>
      <c r="AA122" s="8" t="str">
        <f t="shared" si="6"/>
        <v>RIESGOSOS</v>
      </c>
      <c r="AB122" s="8" t="str">
        <f t="shared" si="7"/>
        <v>Considerable nivel de riesgo</v>
      </c>
    </row>
    <row r="123" spans="1:28" x14ac:dyDescent="0.2">
      <c r="A123" s="5" t="s">
        <v>331</v>
      </c>
      <c r="B123" s="5">
        <v>23</v>
      </c>
      <c r="C123" s="6" t="str">
        <f t="shared" si="4"/>
        <v>Adulto Joven</v>
      </c>
      <c r="D123" s="5" t="s">
        <v>41</v>
      </c>
      <c r="E123" s="5" t="s">
        <v>42</v>
      </c>
      <c r="F123" s="5" t="s">
        <v>50</v>
      </c>
      <c r="G123" s="5" t="s">
        <v>44</v>
      </c>
      <c r="H123" s="5" t="s">
        <v>49</v>
      </c>
      <c r="I123" s="5" t="s">
        <v>45</v>
      </c>
      <c r="J123" s="5">
        <v>2014</v>
      </c>
      <c r="L123" s="1">
        <v>1</v>
      </c>
      <c r="M123" s="1">
        <v>1</v>
      </c>
      <c r="N123" s="1">
        <v>1</v>
      </c>
      <c r="O123" s="1">
        <v>1</v>
      </c>
      <c r="P123" s="1">
        <v>1</v>
      </c>
      <c r="Q123" s="1">
        <v>1</v>
      </c>
      <c r="R123" s="1">
        <v>1</v>
      </c>
      <c r="S123" s="1">
        <v>1</v>
      </c>
      <c r="T123" s="1">
        <v>0</v>
      </c>
      <c r="U123" s="1">
        <v>1</v>
      </c>
      <c r="V123" s="1">
        <v>1</v>
      </c>
      <c r="W123" s="1">
        <v>0.5</v>
      </c>
      <c r="X123" s="1">
        <v>1</v>
      </c>
      <c r="Y123" s="1">
        <v>0</v>
      </c>
      <c r="Z123" s="7">
        <f t="shared" si="5"/>
        <v>0.8214285714285714</v>
      </c>
      <c r="AA123" s="8" t="str">
        <f t="shared" si="6"/>
        <v>SEGUROS</v>
      </c>
      <c r="AB123" s="8" t="str">
        <f t="shared" si="7"/>
        <v>Bajo nivel de riesgo</v>
      </c>
    </row>
    <row r="124" spans="1:28" x14ac:dyDescent="0.2">
      <c r="A124" s="5" t="s">
        <v>332</v>
      </c>
      <c r="B124" s="5">
        <v>22</v>
      </c>
      <c r="C124" s="6" t="str">
        <f t="shared" si="4"/>
        <v>Adulto Joven</v>
      </c>
      <c r="D124" s="5" t="s">
        <v>41</v>
      </c>
      <c r="E124" s="5" t="s">
        <v>46</v>
      </c>
      <c r="F124" s="5" t="s">
        <v>43</v>
      </c>
      <c r="G124" s="5" t="s">
        <v>44</v>
      </c>
      <c r="H124" s="5" t="s">
        <v>45</v>
      </c>
      <c r="I124" s="5" t="s">
        <v>45</v>
      </c>
      <c r="J124" s="5">
        <v>2010</v>
      </c>
      <c r="L124" s="1">
        <v>0</v>
      </c>
      <c r="M124" s="1">
        <v>1</v>
      </c>
      <c r="N124" s="1">
        <v>1</v>
      </c>
      <c r="O124" s="1">
        <v>0</v>
      </c>
      <c r="P124" s="1">
        <v>0</v>
      </c>
      <c r="Q124" s="1">
        <v>0</v>
      </c>
      <c r="R124" s="1">
        <v>0</v>
      </c>
      <c r="S124" s="1">
        <v>0</v>
      </c>
      <c r="T124" s="1">
        <v>0</v>
      </c>
      <c r="U124" s="1">
        <v>0</v>
      </c>
      <c r="V124" s="1">
        <v>0.5</v>
      </c>
      <c r="W124" s="1">
        <v>1</v>
      </c>
      <c r="X124" s="1">
        <v>1</v>
      </c>
      <c r="Y124" s="1">
        <v>0</v>
      </c>
      <c r="Z124" s="7">
        <f t="shared" si="5"/>
        <v>0.32142857142857145</v>
      </c>
      <c r="AA124" s="8" t="str">
        <f t="shared" si="6"/>
        <v>ALTAMENTE RIESGOSOS</v>
      </c>
      <c r="AB124" s="8" t="str">
        <f t="shared" si="7"/>
        <v>Alto nivel de riesgo</v>
      </c>
    </row>
    <row r="125" spans="1:28" x14ac:dyDescent="0.2">
      <c r="A125" s="5" t="s">
        <v>333</v>
      </c>
      <c r="B125" s="5">
        <v>22</v>
      </c>
      <c r="C125" s="6" t="str">
        <f t="shared" si="4"/>
        <v>Adulto Joven</v>
      </c>
      <c r="D125" s="5" t="s">
        <v>48</v>
      </c>
      <c r="E125" s="5" t="s">
        <v>98</v>
      </c>
      <c r="F125" s="5" t="s">
        <v>43</v>
      </c>
      <c r="G125" s="5" t="s">
        <v>44</v>
      </c>
      <c r="H125" s="5" t="s">
        <v>45</v>
      </c>
      <c r="I125" s="5" t="s">
        <v>45</v>
      </c>
      <c r="J125" s="5">
        <v>2012</v>
      </c>
      <c r="L125" s="1">
        <v>1</v>
      </c>
      <c r="M125" s="1">
        <v>1</v>
      </c>
      <c r="N125" s="1">
        <v>0</v>
      </c>
      <c r="O125" s="1">
        <v>1</v>
      </c>
      <c r="P125" s="1">
        <v>1</v>
      </c>
      <c r="Q125" s="1">
        <v>1</v>
      </c>
      <c r="R125" s="1">
        <v>1</v>
      </c>
      <c r="S125" s="1">
        <v>1</v>
      </c>
      <c r="T125" s="1">
        <v>1</v>
      </c>
      <c r="U125" s="1">
        <v>0</v>
      </c>
      <c r="V125" s="1">
        <v>1</v>
      </c>
      <c r="W125" s="1">
        <v>1</v>
      </c>
      <c r="X125" s="1">
        <v>1</v>
      </c>
      <c r="Y125" s="1">
        <v>0.5</v>
      </c>
      <c r="Z125" s="7">
        <f t="shared" si="5"/>
        <v>0.8214285714285714</v>
      </c>
      <c r="AA125" s="8" t="str">
        <f t="shared" si="6"/>
        <v>SEGUROS</v>
      </c>
      <c r="AB125" s="8" t="str">
        <f t="shared" si="7"/>
        <v>Bajo nivel de riesgo</v>
      </c>
    </row>
    <row r="126" spans="1:28" x14ac:dyDescent="0.2">
      <c r="A126" s="5" t="s">
        <v>334</v>
      </c>
      <c r="B126" s="5">
        <v>19</v>
      </c>
      <c r="C126" s="6" t="str">
        <f t="shared" si="4"/>
        <v>Adulto Joven</v>
      </c>
      <c r="D126" s="5" t="s">
        <v>48</v>
      </c>
      <c r="E126" s="5" t="s">
        <v>42</v>
      </c>
      <c r="F126" s="5" t="s">
        <v>50</v>
      </c>
      <c r="G126" s="5" t="s">
        <v>44</v>
      </c>
      <c r="H126" s="5" t="s">
        <v>45</v>
      </c>
      <c r="I126" s="5" t="s">
        <v>45</v>
      </c>
      <c r="J126" s="5">
        <v>2014</v>
      </c>
      <c r="L126" s="1">
        <v>1</v>
      </c>
      <c r="M126" s="1">
        <v>1</v>
      </c>
      <c r="N126" s="1">
        <v>0</v>
      </c>
      <c r="O126" s="1">
        <v>0</v>
      </c>
      <c r="P126" s="1">
        <v>1</v>
      </c>
      <c r="Q126" s="1">
        <v>1</v>
      </c>
      <c r="R126" s="1">
        <v>1</v>
      </c>
      <c r="S126" s="1">
        <v>0.5</v>
      </c>
      <c r="T126" s="1">
        <v>1</v>
      </c>
      <c r="U126" s="1">
        <v>1</v>
      </c>
      <c r="V126" s="1">
        <v>0.5</v>
      </c>
      <c r="W126" s="1">
        <v>1</v>
      </c>
      <c r="X126" s="1">
        <v>1</v>
      </c>
      <c r="Y126" s="1">
        <v>0.5</v>
      </c>
      <c r="Z126" s="7">
        <f t="shared" si="5"/>
        <v>0.75</v>
      </c>
      <c r="AA126" s="8" t="str">
        <f t="shared" si="6"/>
        <v>RIESGOSOS</v>
      </c>
      <c r="AB126" s="8" t="str">
        <f t="shared" si="7"/>
        <v>Moderado nivel de riesgo</v>
      </c>
    </row>
    <row r="127" spans="1:28" x14ac:dyDescent="0.2">
      <c r="A127" s="5" t="s">
        <v>335</v>
      </c>
      <c r="B127" s="5">
        <v>58</v>
      </c>
      <c r="C127" s="6" t="str">
        <f t="shared" si="4"/>
        <v>Adulto</v>
      </c>
      <c r="D127" s="5" t="s">
        <v>48</v>
      </c>
      <c r="E127" s="5" t="s">
        <v>99</v>
      </c>
      <c r="F127" s="5" t="s">
        <v>43</v>
      </c>
      <c r="G127" s="5" t="s">
        <v>47</v>
      </c>
      <c r="H127" s="5" t="s">
        <v>45</v>
      </c>
      <c r="I127" s="5" t="s">
        <v>51</v>
      </c>
      <c r="J127" s="5">
        <v>2015</v>
      </c>
      <c r="L127" s="1">
        <v>1</v>
      </c>
      <c r="M127" s="1">
        <v>1</v>
      </c>
      <c r="N127" s="1">
        <v>1</v>
      </c>
      <c r="O127" s="1">
        <v>1</v>
      </c>
      <c r="P127" s="1">
        <v>1</v>
      </c>
      <c r="Q127" s="1">
        <v>1</v>
      </c>
      <c r="R127" s="1">
        <v>1</v>
      </c>
      <c r="S127" s="1">
        <v>1</v>
      </c>
      <c r="T127" s="1">
        <v>1</v>
      </c>
      <c r="U127" s="1">
        <v>1</v>
      </c>
      <c r="V127" s="1">
        <v>1</v>
      </c>
      <c r="W127" s="1">
        <v>1</v>
      </c>
      <c r="X127" s="1">
        <v>1</v>
      </c>
      <c r="Y127" s="1">
        <v>1</v>
      </c>
      <c r="Z127" s="7">
        <f t="shared" si="5"/>
        <v>1</v>
      </c>
      <c r="AA127" s="8" t="str">
        <f t="shared" si="6"/>
        <v>SEGUROS</v>
      </c>
      <c r="AB127" s="8" t="str">
        <f t="shared" si="7"/>
        <v>Bajo nivel de riesgo</v>
      </c>
    </row>
    <row r="128" spans="1:28" x14ac:dyDescent="0.2">
      <c r="A128" s="5" t="s">
        <v>336</v>
      </c>
      <c r="B128" s="5">
        <v>58</v>
      </c>
      <c r="C128" s="6" t="str">
        <f t="shared" si="4"/>
        <v>Adulto</v>
      </c>
      <c r="D128" s="5" t="s">
        <v>41</v>
      </c>
      <c r="E128" s="5" t="s">
        <v>72</v>
      </c>
      <c r="F128" s="5" t="s">
        <v>43</v>
      </c>
      <c r="G128" s="5" t="s">
        <v>44</v>
      </c>
      <c r="H128" s="5" t="s">
        <v>51</v>
      </c>
      <c r="I128" s="5" t="s">
        <v>51</v>
      </c>
      <c r="J128" s="5">
        <v>2008</v>
      </c>
      <c r="L128" s="1">
        <v>0</v>
      </c>
      <c r="M128" s="1">
        <v>1</v>
      </c>
      <c r="N128" s="1">
        <v>1</v>
      </c>
      <c r="O128" s="1">
        <v>1</v>
      </c>
      <c r="P128" s="1">
        <v>1</v>
      </c>
      <c r="Q128" s="1">
        <v>1</v>
      </c>
      <c r="R128" s="1">
        <v>1</v>
      </c>
      <c r="S128" s="1">
        <v>1</v>
      </c>
      <c r="T128" s="1">
        <v>1</v>
      </c>
      <c r="U128" s="1">
        <v>0</v>
      </c>
      <c r="V128" s="1">
        <v>0.5</v>
      </c>
      <c r="W128" s="1">
        <v>0.5</v>
      </c>
      <c r="X128" s="1">
        <v>0.5</v>
      </c>
      <c r="Y128" s="1">
        <v>0</v>
      </c>
      <c r="Z128" s="7">
        <f t="shared" si="5"/>
        <v>0.6785714285714286</v>
      </c>
      <c r="AA128" s="8" t="str">
        <f t="shared" si="6"/>
        <v>RIESGOSOS</v>
      </c>
      <c r="AB128" s="8" t="str">
        <f t="shared" si="7"/>
        <v>Moderado nivel de riesgo</v>
      </c>
    </row>
    <row r="129" spans="1:28" x14ac:dyDescent="0.2">
      <c r="A129" s="5" t="s">
        <v>337</v>
      </c>
      <c r="B129" s="5">
        <v>21</v>
      </c>
      <c r="C129" s="6" t="str">
        <f t="shared" si="4"/>
        <v>Adulto Joven</v>
      </c>
      <c r="D129" s="5" t="s">
        <v>48</v>
      </c>
      <c r="E129" s="5" t="s">
        <v>42</v>
      </c>
      <c r="F129" s="5" t="s">
        <v>43</v>
      </c>
      <c r="G129" s="5" t="s">
        <v>44</v>
      </c>
      <c r="H129" s="5" t="s">
        <v>45</v>
      </c>
      <c r="I129" s="5" t="s">
        <v>45</v>
      </c>
      <c r="J129" s="5">
        <v>2015</v>
      </c>
      <c r="L129" s="1">
        <v>1</v>
      </c>
      <c r="M129" s="1">
        <v>1</v>
      </c>
      <c r="N129" s="1">
        <v>0</v>
      </c>
      <c r="O129" s="1">
        <v>1</v>
      </c>
      <c r="P129" s="1">
        <v>1</v>
      </c>
      <c r="Q129" s="1">
        <v>1</v>
      </c>
      <c r="R129" s="1">
        <v>1</v>
      </c>
      <c r="S129" s="1">
        <v>1</v>
      </c>
      <c r="T129" s="1">
        <v>0</v>
      </c>
      <c r="U129" s="1">
        <v>1</v>
      </c>
      <c r="V129" s="1">
        <v>1</v>
      </c>
      <c r="W129" s="1">
        <v>1</v>
      </c>
      <c r="X129" s="1">
        <v>1</v>
      </c>
      <c r="Y129" s="1">
        <v>0</v>
      </c>
      <c r="Z129" s="7">
        <f t="shared" si="5"/>
        <v>0.7857142857142857</v>
      </c>
      <c r="AA129" s="8" t="str">
        <f t="shared" si="6"/>
        <v>SEGUROS</v>
      </c>
      <c r="AB129" s="8" t="str">
        <f t="shared" si="7"/>
        <v>Moderado nivel de riesgo</v>
      </c>
    </row>
    <row r="130" spans="1:28" x14ac:dyDescent="0.2">
      <c r="A130" s="5" t="s">
        <v>338</v>
      </c>
      <c r="B130" s="5">
        <v>21</v>
      </c>
      <c r="C130" s="6" t="str">
        <f t="shared" si="4"/>
        <v>Adulto Joven</v>
      </c>
      <c r="D130" s="5" t="s">
        <v>41</v>
      </c>
      <c r="E130" s="5" t="s">
        <v>100</v>
      </c>
      <c r="F130" s="5" t="s">
        <v>43</v>
      </c>
      <c r="G130" s="5" t="s">
        <v>47</v>
      </c>
      <c r="H130" s="5" t="s">
        <v>45</v>
      </c>
      <c r="I130" s="5" t="s">
        <v>49</v>
      </c>
      <c r="J130" s="5">
        <v>2013</v>
      </c>
      <c r="L130" s="1">
        <v>0</v>
      </c>
      <c r="M130" s="1">
        <v>1</v>
      </c>
      <c r="N130" s="1">
        <v>1</v>
      </c>
      <c r="O130" s="1">
        <v>1</v>
      </c>
      <c r="P130" s="1">
        <v>1</v>
      </c>
      <c r="Q130" s="1">
        <v>1</v>
      </c>
      <c r="R130" s="1">
        <v>1</v>
      </c>
      <c r="S130" s="1">
        <v>1</v>
      </c>
      <c r="T130" s="1">
        <v>0</v>
      </c>
      <c r="U130" s="1">
        <v>1</v>
      </c>
      <c r="V130" s="1">
        <v>1</v>
      </c>
      <c r="W130" s="1">
        <v>1</v>
      </c>
      <c r="X130" s="1">
        <v>1</v>
      </c>
      <c r="Y130" s="1">
        <v>1</v>
      </c>
      <c r="Z130" s="7">
        <f t="shared" si="5"/>
        <v>0.8571428571428571</v>
      </c>
      <c r="AA130" s="8" t="str">
        <f t="shared" si="6"/>
        <v>SEGUROS</v>
      </c>
      <c r="AB130" s="8" t="str">
        <f t="shared" si="7"/>
        <v>Bajo nivel de riesgo</v>
      </c>
    </row>
    <row r="131" spans="1:28" x14ac:dyDescent="0.2">
      <c r="A131" s="5" t="s">
        <v>339</v>
      </c>
      <c r="B131" s="5">
        <v>20</v>
      </c>
      <c r="C131" s="6" t="str">
        <f t="shared" si="4"/>
        <v>Adulto Joven</v>
      </c>
      <c r="D131" s="5" t="s">
        <v>48</v>
      </c>
      <c r="E131" s="5" t="s">
        <v>101</v>
      </c>
      <c r="F131" s="5" t="s">
        <v>43</v>
      </c>
      <c r="G131" s="5" t="s">
        <v>44</v>
      </c>
      <c r="H131" s="5" t="s">
        <v>45</v>
      </c>
      <c r="I131" s="5" t="s">
        <v>45</v>
      </c>
      <c r="J131" s="5">
        <v>2011</v>
      </c>
      <c r="L131" s="1">
        <v>1</v>
      </c>
      <c r="M131" s="1">
        <v>1</v>
      </c>
      <c r="N131" s="1">
        <v>1</v>
      </c>
      <c r="O131" s="1">
        <v>1</v>
      </c>
      <c r="P131" s="1">
        <v>1</v>
      </c>
      <c r="Q131" s="1">
        <v>0</v>
      </c>
      <c r="R131" s="1">
        <v>0</v>
      </c>
      <c r="S131" s="1">
        <v>1</v>
      </c>
      <c r="T131" s="1">
        <v>1</v>
      </c>
      <c r="U131" s="1">
        <v>0</v>
      </c>
      <c r="V131" s="1">
        <v>0.5</v>
      </c>
      <c r="W131" s="1">
        <v>0.5</v>
      </c>
      <c r="X131" s="1">
        <v>0.5</v>
      </c>
      <c r="Y131" s="1">
        <v>0.5</v>
      </c>
      <c r="Z131" s="7">
        <f t="shared" si="5"/>
        <v>0.6428571428571429</v>
      </c>
      <c r="AA131" s="8" t="str">
        <f t="shared" si="6"/>
        <v>RIESGOSOS</v>
      </c>
      <c r="AB131" s="8" t="str">
        <f t="shared" si="7"/>
        <v>Moderado nivel de riesgo</v>
      </c>
    </row>
    <row r="132" spans="1:28" x14ac:dyDescent="0.2">
      <c r="A132" s="5" t="s">
        <v>340</v>
      </c>
      <c r="B132" s="5">
        <v>35</v>
      </c>
      <c r="C132" s="6" t="str">
        <f t="shared" si="4"/>
        <v>Adulto</v>
      </c>
      <c r="D132" s="5" t="s">
        <v>41</v>
      </c>
      <c r="E132" s="5" t="s">
        <v>42</v>
      </c>
      <c r="F132" s="5" t="s">
        <v>43</v>
      </c>
      <c r="G132" s="5" t="s">
        <v>47</v>
      </c>
      <c r="H132" s="5" t="s">
        <v>51</v>
      </c>
      <c r="I132" s="5" t="s">
        <v>45</v>
      </c>
      <c r="J132" s="5">
        <v>2012</v>
      </c>
      <c r="L132" s="1">
        <v>0</v>
      </c>
      <c r="M132" s="1">
        <v>0.5</v>
      </c>
      <c r="N132" s="1">
        <v>1</v>
      </c>
      <c r="O132" s="1">
        <v>1</v>
      </c>
      <c r="P132" s="1">
        <v>1</v>
      </c>
      <c r="Q132" s="1">
        <v>0</v>
      </c>
      <c r="R132" s="1">
        <v>1</v>
      </c>
      <c r="S132" s="1">
        <v>1</v>
      </c>
      <c r="T132" s="1">
        <v>1</v>
      </c>
      <c r="U132" s="1">
        <v>0</v>
      </c>
      <c r="V132" s="1">
        <v>1</v>
      </c>
      <c r="W132" s="1">
        <v>1</v>
      </c>
      <c r="X132" s="1">
        <v>0.5</v>
      </c>
      <c r="Y132" s="1">
        <v>1</v>
      </c>
      <c r="Z132" s="7">
        <f t="shared" si="5"/>
        <v>0.7142857142857143</v>
      </c>
      <c r="AA132" s="8" t="str">
        <f t="shared" si="6"/>
        <v>RIESGOSOS</v>
      </c>
      <c r="AB132" s="8" t="str">
        <f t="shared" si="7"/>
        <v>Moderado nivel de riesgo</v>
      </c>
    </row>
    <row r="133" spans="1:28" x14ac:dyDescent="0.2">
      <c r="A133" s="5" t="s">
        <v>341</v>
      </c>
      <c r="B133" s="5">
        <v>32</v>
      </c>
      <c r="C133" s="6" t="str">
        <f t="shared" ref="C133:C196" si="8">IF((B133&lt;18),"Niño/Adolescente",(IF(AND((B133&gt;17),(B133&lt;30)),"Adulto Joven",(IF(AND((B133&gt;29),(B133&lt;60)),"Adulto","Adulto Mayor")))))</f>
        <v>Adulto</v>
      </c>
      <c r="D133" s="5" t="s">
        <v>48</v>
      </c>
      <c r="E133" s="5" t="s">
        <v>42</v>
      </c>
      <c r="F133" s="5" t="s">
        <v>43</v>
      </c>
      <c r="G133" s="5" t="s">
        <v>47</v>
      </c>
      <c r="H133" s="5" t="s">
        <v>51</v>
      </c>
      <c r="I133" s="5" t="s">
        <v>51</v>
      </c>
      <c r="J133" s="5">
        <v>2013</v>
      </c>
      <c r="L133" s="1">
        <v>0</v>
      </c>
      <c r="M133" s="1">
        <v>1</v>
      </c>
      <c r="N133" s="1">
        <v>0</v>
      </c>
      <c r="O133" s="1">
        <v>1</v>
      </c>
      <c r="P133" s="1">
        <v>1</v>
      </c>
      <c r="Q133" s="1">
        <v>0</v>
      </c>
      <c r="R133" s="1">
        <v>0</v>
      </c>
      <c r="S133" s="1">
        <v>0</v>
      </c>
      <c r="T133" s="1">
        <v>0</v>
      </c>
      <c r="U133" s="1">
        <v>0</v>
      </c>
      <c r="V133" s="1">
        <v>0</v>
      </c>
      <c r="W133" s="1">
        <v>0</v>
      </c>
      <c r="X133" s="1">
        <v>0.5</v>
      </c>
      <c r="Y133" s="1">
        <v>0</v>
      </c>
      <c r="Z133" s="7">
        <f t="shared" ref="Z133:Z196" si="9">(Y133+X133+W133+V133+U133+T133+S133+R133+Q133+P133+O133+N133+M133+L133)/14</f>
        <v>0.25</v>
      </c>
      <c r="AA133" s="8" t="str">
        <f t="shared" ref="AA133:AA196" si="10">IF(AND(Z133&gt;0.75,Z133&lt;=1),"SEGUROS",IF(AND(Z133&gt;0.5,Z133&lt;=0.75),"RIESGOSOS",IF(AND(Z133&gt;0.25,Z133&lt;=0.5),"ALTAMENTE RIESGOSOS","DE RIESGO INMINENTE")))</f>
        <v>DE RIESGO INMINENTE</v>
      </c>
      <c r="AB133" s="8" t="str">
        <f t="shared" ref="AB133:AB196" si="11">IF(AND(Z133&gt;0.8,Z133&lt;=1),"Bajo nivel de riesgo",IF(AND(Z133&gt;0.6,Z133&lt;=0.8),"Moderado nivel de riesgo",IF(AND(Z133&gt;0.4,Z133&lt;=0.6),"Considerable nivel de riesgo",IF(AND(Z133&gt;0.2,Z133&lt;=0.4),"Alto nivel de riesgo","Máximo nivel de riesgo"))))</f>
        <v>Alto nivel de riesgo</v>
      </c>
    </row>
    <row r="134" spans="1:28" x14ac:dyDescent="0.2">
      <c r="A134" s="5" t="s">
        <v>342</v>
      </c>
      <c r="B134" s="5">
        <v>25</v>
      </c>
      <c r="C134" s="6" t="str">
        <f t="shared" si="8"/>
        <v>Adulto Joven</v>
      </c>
      <c r="D134" s="5" t="s">
        <v>48</v>
      </c>
      <c r="E134" s="5" t="s">
        <v>66</v>
      </c>
      <c r="F134" s="5" t="s">
        <v>43</v>
      </c>
      <c r="G134" s="5" t="s">
        <v>44</v>
      </c>
      <c r="H134" s="5" t="s">
        <v>45</v>
      </c>
      <c r="I134" s="5" t="s">
        <v>45</v>
      </c>
      <c r="J134" s="5">
        <v>2010</v>
      </c>
      <c r="L134" s="1">
        <v>0</v>
      </c>
      <c r="M134" s="1">
        <v>0.5</v>
      </c>
      <c r="N134" s="1">
        <v>1</v>
      </c>
      <c r="O134" s="1">
        <v>0</v>
      </c>
      <c r="P134" s="1">
        <v>1</v>
      </c>
      <c r="Q134" s="1">
        <v>0</v>
      </c>
      <c r="R134" s="1">
        <v>1</v>
      </c>
      <c r="S134" s="1">
        <v>0</v>
      </c>
      <c r="T134" s="1">
        <v>0</v>
      </c>
      <c r="U134" s="1">
        <v>1</v>
      </c>
      <c r="V134" s="1">
        <v>0.5</v>
      </c>
      <c r="W134" s="1">
        <v>0.5</v>
      </c>
      <c r="X134" s="1">
        <v>0.5</v>
      </c>
      <c r="Y134" s="1">
        <v>1</v>
      </c>
      <c r="Z134" s="7">
        <f t="shared" si="9"/>
        <v>0.5</v>
      </c>
      <c r="AA134" s="8" t="str">
        <f t="shared" si="10"/>
        <v>ALTAMENTE RIESGOSOS</v>
      </c>
      <c r="AB134" s="8" t="str">
        <f t="shared" si="11"/>
        <v>Considerable nivel de riesgo</v>
      </c>
    </row>
    <row r="135" spans="1:28" x14ac:dyDescent="0.2">
      <c r="A135" s="5" t="s">
        <v>343</v>
      </c>
      <c r="B135" s="5">
        <v>24</v>
      </c>
      <c r="C135" s="6" t="str">
        <f t="shared" si="8"/>
        <v>Adulto Joven</v>
      </c>
      <c r="D135" s="5" t="s">
        <v>41</v>
      </c>
      <c r="E135" s="5" t="s">
        <v>42</v>
      </c>
      <c r="F135" s="5" t="s">
        <v>43</v>
      </c>
      <c r="G135" s="5" t="s">
        <v>44</v>
      </c>
      <c r="H135" s="5" t="s">
        <v>45</v>
      </c>
      <c r="I135" s="5" t="s">
        <v>45</v>
      </c>
      <c r="J135" s="5">
        <v>2005</v>
      </c>
      <c r="L135" s="1">
        <v>1</v>
      </c>
      <c r="M135" s="1">
        <v>1</v>
      </c>
      <c r="N135" s="1">
        <v>1</v>
      </c>
      <c r="O135" s="1">
        <v>1</v>
      </c>
      <c r="P135" s="1">
        <v>1</v>
      </c>
      <c r="Q135" s="1">
        <v>0</v>
      </c>
      <c r="R135" s="1">
        <v>1</v>
      </c>
      <c r="S135" s="1">
        <v>0</v>
      </c>
      <c r="T135" s="1">
        <v>1</v>
      </c>
      <c r="U135" s="1">
        <v>1</v>
      </c>
      <c r="V135" s="1">
        <v>1</v>
      </c>
      <c r="W135" s="1">
        <v>1</v>
      </c>
      <c r="X135" s="1">
        <v>1</v>
      </c>
      <c r="Y135" s="1">
        <v>0.5</v>
      </c>
      <c r="Z135" s="7">
        <f t="shared" si="9"/>
        <v>0.8214285714285714</v>
      </c>
      <c r="AA135" s="8" t="str">
        <f t="shared" si="10"/>
        <v>SEGUROS</v>
      </c>
      <c r="AB135" s="8" t="str">
        <f t="shared" si="11"/>
        <v>Bajo nivel de riesgo</v>
      </c>
    </row>
    <row r="136" spans="1:28" x14ac:dyDescent="0.2">
      <c r="A136" s="5" t="s">
        <v>344</v>
      </c>
      <c r="B136" s="5">
        <v>30</v>
      </c>
      <c r="C136" s="6" t="str">
        <f t="shared" si="8"/>
        <v>Adulto</v>
      </c>
      <c r="D136" s="5" t="s">
        <v>41</v>
      </c>
      <c r="E136" s="5" t="s">
        <v>57</v>
      </c>
      <c r="F136" s="5" t="s">
        <v>43</v>
      </c>
      <c r="G136" s="5" t="s">
        <v>44</v>
      </c>
      <c r="H136" s="5" t="s">
        <v>51</v>
      </c>
      <c r="I136" s="5" t="s">
        <v>51</v>
      </c>
      <c r="J136" s="5">
        <v>2012</v>
      </c>
      <c r="L136" s="1">
        <v>0</v>
      </c>
      <c r="M136" s="1">
        <v>1</v>
      </c>
      <c r="N136" s="1">
        <v>0</v>
      </c>
      <c r="O136" s="1">
        <v>0</v>
      </c>
      <c r="P136" s="1">
        <v>0</v>
      </c>
      <c r="Q136" s="1">
        <v>1</v>
      </c>
      <c r="R136" s="1">
        <v>0</v>
      </c>
      <c r="S136" s="1">
        <v>0</v>
      </c>
      <c r="T136" s="1">
        <v>1</v>
      </c>
      <c r="U136" s="1">
        <v>0</v>
      </c>
      <c r="V136" s="1">
        <v>0.5</v>
      </c>
      <c r="W136" s="1">
        <v>0</v>
      </c>
      <c r="X136" s="1">
        <v>0.5</v>
      </c>
      <c r="Y136" s="1">
        <v>0</v>
      </c>
      <c r="Z136" s="7">
        <f t="shared" si="9"/>
        <v>0.2857142857142857</v>
      </c>
      <c r="AA136" s="8" t="str">
        <f t="shared" si="10"/>
        <v>ALTAMENTE RIESGOSOS</v>
      </c>
      <c r="AB136" s="8" t="str">
        <f t="shared" si="11"/>
        <v>Alto nivel de riesgo</v>
      </c>
    </row>
    <row r="137" spans="1:28" x14ac:dyDescent="0.2">
      <c r="A137" s="5" t="s">
        <v>345</v>
      </c>
      <c r="B137" s="5">
        <v>22</v>
      </c>
      <c r="C137" s="6" t="str">
        <f t="shared" si="8"/>
        <v>Adulto Joven</v>
      </c>
      <c r="D137" s="5" t="s">
        <v>41</v>
      </c>
      <c r="E137" s="5" t="s">
        <v>95</v>
      </c>
      <c r="F137" s="5" t="s">
        <v>43</v>
      </c>
      <c r="G137" s="5" t="s">
        <v>44</v>
      </c>
      <c r="H137" s="5" t="s">
        <v>51</v>
      </c>
      <c r="I137" s="5" t="s">
        <v>45</v>
      </c>
      <c r="J137" s="5">
        <v>2009</v>
      </c>
      <c r="L137" s="1">
        <v>1</v>
      </c>
      <c r="M137" s="1">
        <v>1</v>
      </c>
      <c r="N137" s="1">
        <v>1</v>
      </c>
      <c r="O137" s="1">
        <v>0</v>
      </c>
      <c r="P137" s="1">
        <v>1</v>
      </c>
      <c r="Q137" s="1">
        <v>0</v>
      </c>
      <c r="R137" s="1">
        <v>1</v>
      </c>
      <c r="S137" s="1">
        <v>0.5</v>
      </c>
      <c r="T137" s="1">
        <v>1</v>
      </c>
      <c r="U137" s="1">
        <v>0</v>
      </c>
      <c r="V137" s="1">
        <v>0.5</v>
      </c>
      <c r="W137" s="1">
        <v>0.5</v>
      </c>
      <c r="X137" s="1">
        <v>0.5</v>
      </c>
      <c r="Y137" s="1">
        <v>0.5</v>
      </c>
      <c r="Z137" s="7">
        <f t="shared" si="9"/>
        <v>0.6071428571428571</v>
      </c>
      <c r="AA137" s="8" t="str">
        <f t="shared" si="10"/>
        <v>RIESGOSOS</v>
      </c>
      <c r="AB137" s="8" t="str">
        <f t="shared" si="11"/>
        <v>Moderado nivel de riesgo</v>
      </c>
    </row>
    <row r="138" spans="1:28" x14ac:dyDescent="0.2">
      <c r="A138" s="5" t="s">
        <v>346</v>
      </c>
      <c r="B138" s="5">
        <v>27</v>
      </c>
      <c r="C138" s="6" t="str">
        <f t="shared" si="8"/>
        <v>Adulto Joven</v>
      </c>
      <c r="D138" s="5" t="s">
        <v>41</v>
      </c>
      <c r="E138" s="5" t="s">
        <v>42</v>
      </c>
      <c r="F138" s="5" t="s">
        <v>43</v>
      </c>
      <c r="G138" s="5" t="s">
        <v>44</v>
      </c>
      <c r="H138" s="5" t="s">
        <v>45</v>
      </c>
      <c r="I138" s="5" t="s">
        <v>51</v>
      </c>
      <c r="J138" s="5">
        <v>2011</v>
      </c>
      <c r="L138" s="1">
        <v>0</v>
      </c>
      <c r="M138" s="1">
        <v>1</v>
      </c>
      <c r="N138" s="1">
        <v>1</v>
      </c>
      <c r="O138" s="1">
        <v>1</v>
      </c>
      <c r="P138" s="1">
        <v>1</v>
      </c>
      <c r="Q138" s="1">
        <v>0</v>
      </c>
      <c r="R138" s="1">
        <v>0</v>
      </c>
      <c r="S138" s="1">
        <v>1</v>
      </c>
      <c r="T138" s="1">
        <v>0</v>
      </c>
      <c r="U138" s="1">
        <v>1</v>
      </c>
      <c r="V138" s="1">
        <v>1</v>
      </c>
      <c r="W138" s="1">
        <v>1</v>
      </c>
      <c r="X138" s="1">
        <v>1</v>
      </c>
      <c r="Y138" s="1">
        <v>1</v>
      </c>
      <c r="Z138" s="7">
        <f t="shared" si="9"/>
        <v>0.7142857142857143</v>
      </c>
      <c r="AA138" s="8" t="str">
        <f t="shared" si="10"/>
        <v>RIESGOSOS</v>
      </c>
      <c r="AB138" s="8" t="str">
        <f t="shared" si="11"/>
        <v>Moderado nivel de riesgo</v>
      </c>
    </row>
    <row r="139" spans="1:28" x14ac:dyDescent="0.2">
      <c r="A139" s="5" t="s">
        <v>347</v>
      </c>
      <c r="B139" s="5">
        <v>27</v>
      </c>
      <c r="C139" s="6" t="str">
        <f t="shared" si="8"/>
        <v>Adulto Joven</v>
      </c>
      <c r="D139" s="5" t="s">
        <v>41</v>
      </c>
      <c r="E139" s="5" t="s">
        <v>57</v>
      </c>
      <c r="F139" s="5" t="s">
        <v>43</v>
      </c>
      <c r="G139" s="5" t="s">
        <v>44</v>
      </c>
      <c r="H139" s="5" t="s">
        <v>49</v>
      </c>
      <c r="I139" s="5" t="s">
        <v>45</v>
      </c>
      <c r="J139" s="5">
        <v>2015</v>
      </c>
      <c r="L139" s="1">
        <v>0</v>
      </c>
      <c r="M139" s="1">
        <v>1</v>
      </c>
      <c r="N139" s="1">
        <v>1</v>
      </c>
      <c r="O139" s="1">
        <v>1</v>
      </c>
      <c r="P139" s="1">
        <v>1</v>
      </c>
      <c r="Q139" s="1">
        <v>0</v>
      </c>
      <c r="R139" s="1">
        <v>1</v>
      </c>
      <c r="S139" s="1">
        <v>0.5</v>
      </c>
      <c r="T139" s="1">
        <v>0</v>
      </c>
      <c r="U139" s="1">
        <v>1</v>
      </c>
      <c r="V139" s="1">
        <v>1</v>
      </c>
      <c r="W139" s="1">
        <v>1</v>
      </c>
      <c r="X139" s="1">
        <v>1</v>
      </c>
      <c r="Y139" s="1">
        <v>0</v>
      </c>
      <c r="Z139" s="7">
        <f t="shared" si="9"/>
        <v>0.6785714285714286</v>
      </c>
      <c r="AA139" s="8" t="str">
        <f t="shared" si="10"/>
        <v>RIESGOSOS</v>
      </c>
      <c r="AB139" s="8" t="str">
        <f t="shared" si="11"/>
        <v>Moderado nivel de riesgo</v>
      </c>
    </row>
    <row r="140" spans="1:28" x14ac:dyDescent="0.2">
      <c r="A140" s="5" t="s">
        <v>348</v>
      </c>
      <c r="B140" s="5">
        <v>22</v>
      </c>
      <c r="C140" s="6" t="str">
        <f t="shared" si="8"/>
        <v>Adulto Joven</v>
      </c>
      <c r="D140" s="5" t="s">
        <v>48</v>
      </c>
      <c r="E140" s="5" t="s">
        <v>46</v>
      </c>
      <c r="F140" s="5" t="s">
        <v>50</v>
      </c>
      <c r="G140" s="5" t="s">
        <v>47</v>
      </c>
      <c r="H140" s="5" t="s">
        <v>45</v>
      </c>
      <c r="I140" s="5" t="s">
        <v>45</v>
      </c>
      <c r="J140" s="5">
        <v>2010</v>
      </c>
      <c r="L140" s="1">
        <v>1</v>
      </c>
      <c r="M140" s="1">
        <v>1</v>
      </c>
      <c r="N140" s="1">
        <v>1</v>
      </c>
      <c r="O140" s="1">
        <v>1</v>
      </c>
      <c r="P140" s="1">
        <v>1</v>
      </c>
      <c r="Q140" s="1">
        <v>1</v>
      </c>
      <c r="R140" s="1">
        <v>1</v>
      </c>
      <c r="S140" s="1">
        <v>1</v>
      </c>
      <c r="T140" s="1">
        <v>0</v>
      </c>
      <c r="U140" s="1">
        <v>1</v>
      </c>
      <c r="V140" s="1">
        <v>1</v>
      </c>
      <c r="W140" s="1">
        <v>0.5</v>
      </c>
      <c r="X140" s="1">
        <v>0.5</v>
      </c>
      <c r="Y140" s="1">
        <v>1</v>
      </c>
      <c r="Z140" s="7">
        <f t="shared" si="9"/>
        <v>0.8571428571428571</v>
      </c>
      <c r="AA140" s="8" t="str">
        <f t="shared" si="10"/>
        <v>SEGUROS</v>
      </c>
      <c r="AB140" s="8" t="str">
        <f t="shared" si="11"/>
        <v>Bajo nivel de riesgo</v>
      </c>
    </row>
    <row r="141" spans="1:28" x14ac:dyDescent="0.2">
      <c r="A141" s="5" t="s">
        <v>349</v>
      </c>
      <c r="B141" s="5">
        <v>19</v>
      </c>
      <c r="C141" s="6" t="str">
        <f t="shared" si="8"/>
        <v>Adulto Joven</v>
      </c>
      <c r="D141" s="5" t="s">
        <v>41</v>
      </c>
      <c r="E141" s="5" t="s">
        <v>42</v>
      </c>
      <c r="F141" s="5" t="s">
        <v>43</v>
      </c>
      <c r="G141" s="5" t="s">
        <v>47</v>
      </c>
      <c r="H141" s="5" t="s">
        <v>45</v>
      </c>
      <c r="I141" s="5" t="s">
        <v>51</v>
      </c>
      <c r="J141" s="5">
        <v>2010</v>
      </c>
      <c r="L141" s="1">
        <v>1</v>
      </c>
      <c r="M141" s="1">
        <v>1</v>
      </c>
      <c r="N141" s="1">
        <v>1</v>
      </c>
      <c r="O141" s="1">
        <v>0</v>
      </c>
      <c r="P141" s="1">
        <v>1</v>
      </c>
      <c r="Q141" s="1">
        <v>0</v>
      </c>
      <c r="R141" s="1">
        <v>0</v>
      </c>
      <c r="S141" s="1">
        <v>0.5</v>
      </c>
      <c r="T141" s="1">
        <v>0</v>
      </c>
      <c r="U141" s="1">
        <v>0</v>
      </c>
      <c r="V141" s="1">
        <v>0.5</v>
      </c>
      <c r="W141" s="1">
        <v>0.5</v>
      </c>
      <c r="X141" s="1">
        <v>1</v>
      </c>
      <c r="Y141" s="1">
        <v>0.5</v>
      </c>
      <c r="Z141" s="7">
        <f t="shared" si="9"/>
        <v>0.5</v>
      </c>
      <c r="AA141" s="8" t="str">
        <f t="shared" si="10"/>
        <v>ALTAMENTE RIESGOSOS</v>
      </c>
      <c r="AB141" s="8" t="str">
        <f t="shared" si="11"/>
        <v>Considerable nivel de riesgo</v>
      </c>
    </row>
    <row r="142" spans="1:28" x14ac:dyDescent="0.2">
      <c r="A142" s="5" t="s">
        <v>350</v>
      </c>
      <c r="B142" s="5">
        <v>23</v>
      </c>
      <c r="C142" s="6" t="str">
        <f t="shared" si="8"/>
        <v>Adulto Joven</v>
      </c>
      <c r="D142" s="5" t="s">
        <v>41</v>
      </c>
      <c r="E142" s="5" t="s">
        <v>102</v>
      </c>
      <c r="F142" s="5" t="s">
        <v>43</v>
      </c>
      <c r="G142" s="5" t="s">
        <v>47</v>
      </c>
      <c r="H142" s="5" t="s">
        <v>51</v>
      </c>
      <c r="I142" s="5" t="s">
        <v>51</v>
      </c>
      <c r="J142" s="5">
        <v>2010</v>
      </c>
      <c r="L142" s="1">
        <v>0</v>
      </c>
      <c r="M142" s="1">
        <v>0.5</v>
      </c>
      <c r="N142" s="1">
        <v>0</v>
      </c>
      <c r="O142" s="1">
        <v>1</v>
      </c>
      <c r="P142" s="1">
        <v>1</v>
      </c>
      <c r="Q142" s="1">
        <v>1</v>
      </c>
      <c r="R142" s="1">
        <v>0</v>
      </c>
      <c r="S142" s="1">
        <v>1</v>
      </c>
      <c r="T142" s="1">
        <v>0</v>
      </c>
      <c r="U142" s="1">
        <v>1</v>
      </c>
      <c r="V142" s="1">
        <v>0.5</v>
      </c>
      <c r="W142" s="1">
        <v>0.5</v>
      </c>
      <c r="X142" s="1">
        <v>1</v>
      </c>
      <c r="Y142" s="1">
        <v>1</v>
      </c>
      <c r="Z142" s="7">
        <f t="shared" si="9"/>
        <v>0.6071428571428571</v>
      </c>
      <c r="AA142" s="8" t="str">
        <f t="shared" si="10"/>
        <v>RIESGOSOS</v>
      </c>
      <c r="AB142" s="8" t="str">
        <f t="shared" si="11"/>
        <v>Moderado nivel de riesgo</v>
      </c>
    </row>
    <row r="143" spans="1:28" x14ac:dyDescent="0.2">
      <c r="A143" s="5" t="s">
        <v>351</v>
      </c>
      <c r="B143" s="5">
        <v>27</v>
      </c>
      <c r="C143" s="6" t="str">
        <f t="shared" si="8"/>
        <v>Adulto Joven</v>
      </c>
      <c r="D143" s="5" t="s">
        <v>48</v>
      </c>
      <c r="E143" s="5" t="s">
        <v>42</v>
      </c>
      <c r="F143" s="5" t="s">
        <v>50</v>
      </c>
      <c r="G143" s="5" t="s">
        <v>44</v>
      </c>
      <c r="H143" s="5" t="s">
        <v>49</v>
      </c>
      <c r="I143" s="5" t="s">
        <v>49</v>
      </c>
      <c r="J143" s="5">
        <v>2008</v>
      </c>
      <c r="L143" s="1">
        <v>1</v>
      </c>
      <c r="M143" s="1">
        <v>1</v>
      </c>
      <c r="N143" s="1">
        <v>0</v>
      </c>
      <c r="O143" s="1">
        <v>1</v>
      </c>
      <c r="P143" s="1">
        <v>1</v>
      </c>
      <c r="Q143" s="1">
        <v>0</v>
      </c>
      <c r="R143" s="1">
        <v>0</v>
      </c>
      <c r="S143" s="1">
        <v>0.5</v>
      </c>
      <c r="T143" s="1">
        <v>1</v>
      </c>
      <c r="U143" s="1">
        <v>0</v>
      </c>
      <c r="V143" s="1">
        <v>0.5</v>
      </c>
      <c r="W143" s="1">
        <v>0.5</v>
      </c>
      <c r="X143" s="1">
        <v>1</v>
      </c>
      <c r="Y143" s="1">
        <v>0.5</v>
      </c>
      <c r="Z143" s="7">
        <f t="shared" si="9"/>
        <v>0.5714285714285714</v>
      </c>
      <c r="AA143" s="8" t="str">
        <f t="shared" si="10"/>
        <v>RIESGOSOS</v>
      </c>
      <c r="AB143" s="8" t="str">
        <f t="shared" si="11"/>
        <v>Considerable nivel de riesgo</v>
      </c>
    </row>
    <row r="144" spans="1:28" x14ac:dyDescent="0.2">
      <c r="A144" s="5" t="s">
        <v>352</v>
      </c>
      <c r="B144" s="5">
        <v>27</v>
      </c>
      <c r="C144" s="6" t="str">
        <f t="shared" si="8"/>
        <v>Adulto Joven</v>
      </c>
      <c r="D144" s="5" t="s">
        <v>41</v>
      </c>
      <c r="E144" s="5" t="s">
        <v>103</v>
      </c>
      <c r="F144" s="5" t="s">
        <v>43</v>
      </c>
      <c r="G144" s="5" t="s">
        <v>44</v>
      </c>
      <c r="H144" s="5" t="s">
        <v>49</v>
      </c>
      <c r="I144" s="5" t="s">
        <v>45</v>
      </c>
      <c r="J144" s="5">
        <v>2010</v>
      </c>
      <c r="L144" s="1">
        <v>0</v>
      </c>
      <c r="M144" s="1">
        <v>1</v>
      </c>
      <c r="N144" s="1">
        <v>0</v>
      </c>
      <c r="O144" s="1">
        <v>0</v>
      </c>
      <c r="P144" s="1">
        <v>1</v>
      </c>
      <c r="Q144" s="1">
        <v>1</v>
      </c>
      <c r="R144" s="1">
        <v>0</v>
      </c>
      <c r="S144" s="1">
        <v>1</v>
      </c>
      <c r="T144" s="1">
        <v>0</v>
      </c>
      <c r="U144" s="1">
        <v>1</v>
      </c>
      <c r="V144" s="1">
        <v>1</v>
      </c>
      <c r="W144" s="1">
        <v>0.5</v>
      </c>
      <c r="X144" s="1">
        <v>1</v>
      </c>
      <c r="Y144" s="1">
        <v>1</v>
      </c>
      <c r="Z144" s="7">
        <f t="shared" si="9"/>
        <v>0.6071428571428571</v>
      </c>
      <c r="AA144" s="8" t="str">
        <f t="shared" si="10"/>
        <v>RIESGOSOS</v>
      </c>
      <c r="AB144" s="8" t="str">
        <f t="shared" si="11"/>
        <v>Moderado nivel de riesgo</v>
      </c>
    </row>
    <row r="145" spans="1:28" x14ac:dyDescent="0.2">
      <c r="A145" s="5" t="s">
        <v>353</v>
      </c>
      <c r="B145" s="5">
        <v>22</v>
      </c>
      <c r="C145" s="6" t="str">
        <f t="shared" si="8"/>
        <v>Adulto Joven</v>
      </c>
      <c r="D145" s="5" t="s">
        <v>41</v>
      </c>
      <c r="E145" s="5" t="s">
        <v>95</v>
      </c>
      <c r="F145" s="5" t="s">
        <v>43</v>
      </c>
      <c r="G145" s="5" t="s">
        <v>44</v>
      </c>
      <c r="H145" s="5" t="s">
        <v>51</v>
      </c>
      <c r="I145" s="5" t="s">
        <v>45</v>
      </c>
      <c r="J145" s="5">
        <v>2009</v>
      </c>
      <c r="L145" s="1">
        <v>1</v>
      </c>
      <c r="M145" s="1">
        <v>1</v>
      </c>
      <c r="N145" s="1">
        <v>1</v>
      </c>
      <c r="O145" s="1">
        <v>0</v>
      </c>
      <c r="P145" s="1">
        <v>1</v>
      </c>
      <c r="Q145" s="1">
        <v>0</v>
      </c>
      <c r="R145" s="1">
        <v>1</v>
      </c>
      <c r="S145" s="1">
        <v>0.5</v>
      </c>
      <c r="T145" s="1">
        <v>1</v>
      </c>
      <c r="U145" s="1">
        <v>0</v>
      </c>
      <c r="V145" s="1">
        <v>0.5</v>
      </c>
      <c r="W145" s="1">
        <v>0.5</v>
      </c>
      <c r="X145" s="1">
        <v>0.5</v>
      </c>
      <c r="Y145" s="1">
        <v>0.5</v>
      </c>
      <c r="Z145" s="7">
        <f t="shared" si="9"/>
        <v>0.6071428571428571</v>
      </c>
      <c r="AA145" s="8" t="str">
        <f t="shared" si="10"/>
        <v>RIESGOSOS</v>
      </c>
      <c r="AB145" s="8" t="str">
        <f t="shared" si="11"/>
        <v>Moderado nivel de riesgo</v>
      </c>
    </row>
    <row r="146" spans="1:28" x14ac:dyDescent="0.2">
      <c r="A146" s="5" t="s">
        <v>354</v>
      </c>
      <c r="B146" s="5">
        <v>26</v>
      </c>
      <c r="C146" s="6" t="str">
        <f t="shared" si="8"/>
        <v>Adulto Joven</v>
      </c>
      <c r="D146" s="5" t="s">
        <v>48</v>
      </c>
      <c r="E146" s="5" t="s">
        <v>104</v>
      </c>
      <c r="F146" s="5" t="s">
        <v>43</v>
      </c>
      <c r="G146" s="5" t="s">
        <v>44</v>
      </c>
      <c r="H146" s="5" t="s">
        <v>45</v>
      </c>
      <c r="I146" s="5" t="s">
        <v>51</v>
      </c>
      <c r="J146" s="5">
        <v>2012</v>
      </c>
      <c r="L146" s="1">
        <v>0</v>
      </c>
      <c r="M146" s="1">
        <v>1</v>
      </c>
      <c r="N146" s="1">
        <v>1</v>
      </c>
      <c r="O146" s="1">
        <v>1</v>
      </c>
      <c r="P146" s="1">
        <v>1</v>
      </c>
      <c r="Q146" s="1">
        <v>1</v>
      </c>
      <c r="R146" s="1">
        <v>1</v>
      </c>
      <c r="S146" s="1">
        <v>1</v>
      </c>
      <c r="T146" s="1">
        <v>1</v>
      </c>
      <c r="U146" s="1">
        <v>0</v>
      </c>
      <c r="V146" s="1">
        <v>0.5</v>
      </c>
      <c r="W146" s="1">
        <v>0.5</v>
      </c>
      <c r="X146" s="1">
        <v>1</v>
      </c>
      <c r="Y146" s="1">
        <v>0</v>
      </c>
      <c r="Z146" s="7">
        <f t="shared" si="9"/>
        <v>0.7142857142857143</v>
      </c>
      <c r="AA146" s="8" t="str">
        <f t="shared" si="10"/>
        <v>RIESGOSOS</v>
      </c>
      <c r="AB146" s="8" t="str">
        <f t="shared" si="11"/>
        <v>Moderado nivel de riesgo</v>
      </c>
    </row>
    <row r="147" spans="1:28" x14ac:dyDescent="0.2">
      <c r="A147" s="5" t="s">
        <v>355</v>
      </c>
      <c r="B147" s="5">
        <v>32</v>
      </c>
      <c r="C147" s="6" t="str">
        <f t="shared" si="8"/>
        <v>Adulto</v>
      </c>
      <c r="D147" s="5" t="s">
        <v>41</v>
      </c>
      <c r="E147" s="5" t="s">
        <v>72</v>
      </c>
      <c r="F147" s="5" t="s">
        <v>43</v>
      </c>
      <c r="G147" s="5" t="s">
        <v>47</v>
      </c>
      <c r="H147" s="5" t="s">
        <v>51</v>
      </c>
      <c r="I147" s="5" t="s">
        <v>51</v>
      </c>
      <c r="J147" s="5">
        <v>2010</v>
      </c>
      <c r="L147" s="1">
        <v>0</v>
      </c>
      <c r="M147" s="1">
        <v>1</v>
      </c>
      <c r="N147" s="1">
        <v>1</v>
      </c>
      <c r="O147" s="1">
        <v>1</v>
      </c>
      <c r="P147" s="1">
        <v>1</v>
      </c>
      <c r="Q147" s="1">
        <v>1</v>
      </c>
      <c r="R147" s="1">
        <v>1</v>
      </c>
      <c r="S147" s="1">
        <v>0</v>
      </c>
      <c r="T147" s="1">
        <v>1</v>
      </c>
      <c r="U147" s="1">
        <v>0</v>
      </c>
      <c r="V147" s="1">
        <v>1</v>
      </c>
      <c r="W147" s="1">
        <v>1</v>
      </c>
      <c r="X147" s="1">
        <v>1</v>
      </c>
      <c r="Y147" s="1">
        <v>0</v>
      </c>
      <c r="Z147" s="7">
        <f t="shared" si="9"/>
        <v>0.7142857142857143</v>
      </c>
      <c r="AA147" s="8" t="str">
        <f t="shared" si="10"/>
        <v>RIESGOSOS</v>
      </c>
      <c r="AB147" s="8" t="str">
        <f t="shared" si="11"/>
        <v>Moderado nivel de riesgo</v>
      </c>
    </row>
    <row r="148" spans="1:28" x14ac:dyDescent="0.2">
      <c r="A148" s="5" t="s">
        <v>356</v>
      </c>
      <c r="B148" s="5">
        <v>27</v>
      </c>
      <c r="C148" s="6" t="str">
        <f t="shared" si="8"/>
        <v>Adulto Joven</v>
      </c>
      <c r="D148" s="5" t="s">
        <v>48</v>
      </c>
      <c r="E148" s="5" t="s">
        <v>42</v>
      </c>
      <c r="F148" s="5" t="s">
        <v>43</v>
      </c>
      <c r="G148" s="5" t="s">
        <v>47</v>
      </c>
      <c r="H148" s="5" t="s">
        <v>45</v>
      </c>
      <c r="I148" s="5" t="s">
        <v>45</v>
      </c>
      <c r="J148" s="5">
        <v>2008</v>
      </c>
      <c r="L148" s="1">
        <v>1</v>
      </c>
      <c r="M148" s="1">
        <v>1</v>
      </c>
      <c r="N148" s="1">
        <v>1</v>
      </c>
      <c r="O148" s="1">
        <v>1</v>
      </c>
      <c r="P148" s="1">
        <v>1</v>
      </c>
      <c r="Q148" s="1">
        <v>0</v>
      </c>
      <c r="R148" s="1">
        <v>1</v>
      </c>
      <c r="S148" s="1">
        <v>1</v>
      </c>
      <c r="T148" s="1">
        <v>1</v>
      </c>
      <c r="U148" s="1">
        <v>1</v>
      </c>
      <c r="V148" s="1">
        <v>0.5</v>
      </c>
      <c r="W148" s="1">
        <v>0.5</v>
      </c>
      <c r="X148" s="1">
        <v>1</v>
      </c>
      <c r="Y148" s="1">
        <v>0.5</v>
      </c>
      <c r="Z148" s="7">
        <f t="shared" si="9"/>
        <v>0.8214285714285714</v>
      </c>
      <c r="AA148" s="8" t="str">
        <f t="shared" si="10"/>
        <v>SEGUROS</v>
      </c>
      <c r="AB148" s="8" t="str">
        <f t="shared" si="11"/>
        <v>Bajo nivel de riesgo</v>
      </c>
    </row>
    <row r="149" spans="1:28" x14ac:dyDescent="0.2">
      <c r="A149" s="5" t="s">
        <v>357</v>
      </c>
      <c r="B149" s="5">
        <v>31</v>
      </c>
      <c r="C149" s="6" t="str">
        <f t="shared" si="8"/>
        <v>Adulto</v>
      </c>
      <c r="D149" s="5" t="s">
        <v>48</v>
      </c>
      <c r="E149" s="5" t="s">
        <v>42</v>
      </c>
      <c r="F149" s="5" t="s">
        <v>43</v>
      </c>
      <c r="G149" s="5" t="s">
        <v>70</v>
      </c>
      <c r="H149" s="5" t="s">
        <v>45</v>
      </c>
      <c r="I149" s="5" t="s">
        <v>51</v>
      </c>
      <c r="J149" s="5">
        <v>2014</v>
      </c>
      <c r="L149" s="1">
        <v>0</v>
      </c>
      <c r="M149" s="1">
        <v>1</v>
      </c>
      <c r="N149" s="1">
        <v>1</v>
      </c>
      <c r="O149" s="1">
        <v>1</v>
      </c>
      <c r="P149" s="1">
        <v>1</v>
      </c>
      <c r="Q149" s="1">
        <v>0</v>
      </c>
      <c r="R149" s="1">
        <v>0</v>
      </c>
      <c r="S149" s="1">
        <v>1</v>
      </c>
      <c r="T149" s="1">
        <v>0</v>
      </c>
      <c r="U149" s="1">
        <v>1</v>
      </c>
      <c r="V149" s="1">
        <v>1</v>
      </c>
      <c r="W149" s="1">
        <v>1</v>
      </c>
      <c r="X149" s="1">
        <v>0</v>
      </c>
      <c r="Y149" s="1">
        <v>1</v>
      </c>
      <c r="Z149" s="7">
        <f t="shared" si="9"/>
        <v>0.6428571428571429</v>
      </c>
      <c r="AA149" s="8" t="str">
        <f t="shared" si="10"/>
        <v>RIESGOSOS</v>
      </c>
      <c r="AB149" s="8" t="str">
        <f t="shared" si="11"/>
        <v>Moderado nivel de riesgo</v>
      </c>
    </row>
    <row r="150" spans="1:28" x14ac:dyDescent="0.2">
      <c r="A150" s="5" t="s">
        <v>358</v>
      </c>
      <c r="B150" s="5">
        <v>25</v>
      </c>
      <c r="C150" s="6" t="str">
        <f t="shared" si="8"/>
        <v>Adulto Joven</v>
      </c>
      <c r="D150" s="5" t="s">
        <v>41</v>
      </c>
      <c r="E150" s="5" t="s">
        <v>105</v>
      </c>
      <c r="F150" s="5" t="s">
        <v>50</v>
      </c>
      <c r="G150" s="5" t="s">
        <v>44</v>
      </c>
      <c r="H150" s="5" t="s">
        <v>45</v>
      </c>
      <c r="I150" s="5" t="s">
        <v>45</v>
      </c>
      <c r="J150" s="5">
        <v>2011</v>
      </c>
      <c r="L150" s="1">
        <v>0</v>
      </c>
      <c r="M150" s="1">
        <v>1</v>
      </c>
      <c r="N150" s="1">
        <v>0</v>
      </c>
      <c r="O150" s="1">
        <v>1</v>
      </c>
      <c r="P150" s="1">
        <v>1</v>
      </c>
      <c r="Q150" s="1">
        <v>0</v>
      </c>
      <c r="R150" s="1">
        <v>1</v>
      </c>
      <c r="S150" s="1">
        <v>0.5</v>
      </c>
      <c r="T150" s="1">
        <v>0</v>
      </c>
      <c r="U150" s="1">
        <v>1</v>
      </c>
      <c r="V150" s="1">
        <v>0.5</v>
      </c>
      <c r="W150" s="1">
        <v>0</v>
      </c>
      <c r="X150" s="1">
        <v>1</v>
      </c>
      <c r="Y150" s="1">
        <v>0</v>
      </c>
      <c r="Z150" s="7">
        <f t="shared" si="9"/>
        <v>0.5</v>
      </c>
      <c r="AA150" s="8" t="str">
        <f t="shared" si="10"/>
        <v>ALTAMENTE RIESGOSOS</v>
      </c>
      <c r="AB150" s="8" t="str">
        <f t="shared" si="11"/>
        <v>Considerable nivel de riesgo</v>
      </c>
    </row>
    <row r="151" spans="1:28" x14ac:dyDescent="0.2">
      <c r="A151" s="5" t="s">
        <v>359</v>
      </c>
      <c r="B151" s="5">
        <v>27</v>
      </c>
      <c r="C151" s="6" t="str">
        <f t="shared" si="8"/>
        <v>Adulto Joven</v>
      </c>
      <c r="D151" s="5" t="s">
        <v>41</v>
      </c>
      <c r="E151" s="5" t="s">
        <v>72</v>
      </c>
      <c r="F151" s="5" t="s">
        <v>43</v>
      </c>
      <c r="G151" s="5" t="s">
        <v>47</v>
      </c>
      <c r="H151" s="5" t="s">
        <v>51</v>
      </c>
      <c r="I151" s="5" t="s">
        <v>49</v>
      </c>
      <c r="J151" s="5">
        <v>2011</v>
      </c>
      <c r="L151" s="1">
        <v>1</v>
      </c>
      <c r="M151" s="1">
        <v>1</v>
      </c>
      <c r="N151" s="1">
        <v>1</v>
      </c>
      <c r="O151" s="1">
        <v>1</v>
      </c>
      <c r="P151" s="1">
        <v>1</v>
      </c>
      <c r="Q151" s="1">
        <v>1</v>
      </c>
      <c r="R151" s="1">
        <v>0</v>
      </c>
      <c r="S151" s="1">
        <v>0.5</v>
      </c>
      <c r="T151" s="1">
        <v>1</v>
      </c>
      <c r="U151" s="1">
        <v>1</v>
      </c>
      <c r="V151" s="1">
        <v>1</v>
      </c>
      <c r="W151" s="1">
        <v>1</v>
      </c>
      <c r="X151" s="1">
        <v>0</v>
      </c>
      <c r="Y151" s="1">
        <v>0.5</v>
      </c>
      <c r="Z151" s="7">
        <f t="shared" si="9"/>
        <v>0.7857142857142857</v>
      </c>
      <c r="AA151" s="8" t="str">
        <f t="shared" si="10"/>
        <v>SEGUROS</v>
      </c>
      <c r="AB151" s="8" t="str">
        <f t="shared" si="11"/>
        <v>Moderado nivel de riesgo</v>
      </c>
    </row>
    <row r="152" spans="1:28" x14ac:dyDescent="0.2">
      <c r="A152" s="5" t="s">
        <v>360</v>
      </c>
      <c r="B152" s="5">
        <v>20</v>
      </c>
      <c r="C152" s="6" t="str">
        <f t="shared" si="8"/>
        <v>Adulto Joven</v>
      </c>
      <c r="D152" s="5" t="s">
        <v>48</v>
      </c>
      <c r="E152" s="5" t="s">
        <v>66</v>
      </c>
      <c r="F152" s="5" t="s">
        <v>43</v>
      </c>
      <c r="G152" s="5" t="s">
        <v>47</v>
      </c>
      <c r="H152" s="5" t="s">
        <v>51</v>
      </c>
      <c r="I152" s="5" t="s">
        <v>51</v>
      </c>
      <c r="J152" s="5">
        <v>2010</v>
      </c>
      <c r="L152" s="1">
        <v>0</v>
      </c>
      <c r="M152" s="1">
        <v>0</v>
      </c>
      <c r="N152" s="1">
        <v>1</v>
      </c>
      <c r="O152" s="1">
        <v>0</v>
      </c>
      <c r="P152" s="1">
        <v>0</v>
      </c>
      <c r="Q152" s="1">
        <v>0</v>
      </c>
      <c r="R152" s="1">
        <v>0</v>
      </c>
      <c r="S152" s="1">
        <v>0</v>
      </c>
      <c r="T152" s="1">
        <v>1</v>
      </c>
      <c r="U152" s="1">
        <v>0</v>
      </c>
      <c r="V152" s="1">
        <v>0.5</v>
      </c>
      <c r="W152" s="1">
        <v>0.5</v>
      </c>
      <c r="X152" s="1">
        <v>0.5</v>
      </c>
      <c r="Y152" s="1">
        <v>0</v>
      </c>
      <c r="Z152" s="7">
        <f t="shared" si="9"/>
        <v>0.25</v>
      </c>
      <c r="AA152" s="8" t="str">
        <f t="shared" si="10"/>
        <v>DE RIESGO INMINENTE</v>
      </c>
      <c r="AB152" s="8" t="str">
        <f t="shared" si="11"/>
        <v>Alto nivel de riesgo</v>
      </c>
    </row>
    <row r="153" spans="1:28" x14ac:dyDescent="0.2">
      <c r="A153" s="5" t="s">
        <v>361</v>
      </c>
      <c r="B153" s="5">
        <v>28</v>
      </c>
      <c r="C153" s="6" t="str">
        <f t="shared" si="8"/>
        <v>Adulto Joven</v>
      </c>
      <c r="D153" s="5" t="s">
        <v>41</v>
      </c>
      <c r="E153" s="5" t="s">
        <v>106</v>
      </c>
      <c r="F153" s="5" t="s">
        <v>43</v>
      </c>
      <c r="G153" s="5" t="s">
        <v>47</v>
      </c>
      <c r="H153" s="5" t="s">
        <v>45</v>
      </c>
      <c r="I153" s="5" t="s">
        <v>49</v>
      </c>
      <c r="J153" s="5">
        <v>2015</v>
      </c>
      <c r="L153" s="1">
        <v>1</v>
      </c>
      <c r="M153" s="1">
        <v>1</v>
      </c>
      <c r="N153" s="1">
        <v>1</v>
      </c>
      <c r="O153" s="1">
        <v>1</v>
      </c>
      <c r="P153" s="1">
        <v>1</v>
      </c>
      <c r="Q153" s="1">
        <v>1</v>
      </c>
      <c r="R153" s="1">
        <v>0</v>
      </c>
      <c r="S153" s="1">
        <v>1</v>
      </c>
      <c r="T153" s="1">
        <v>0</v>
      </c>
      <c r="U153" s="1">
        <v>1</v>
      </c>
      <c r="V153" s="1">
        <v>0.5</v>
      </c>
      <c r="W153" s="1">
        <v>0.5</v>
      </c>
      <c r="X153" s="1">
        <v>0.5</v>
      </c>
      <c r="Y153" s="1">
        <v>0</v>
      </c>
      <c r="Z153" s="7">
        <f t="shared" si="9"/>
        <v>0.6785714285714286</v>
      </c>
      <c r="AA153" s="8" t="str">
        <f t="shared" si="10"/>
        <v>RIESGOSOS</v>
      </c>
      <c r="AB153" s="8" t="str">
        <f t="shared" si="11"/>
        <v>Moderado nivel de riesgo</v>
      </c>
    </row>
    <row r="154" spans="1:28" x14ac:dyDescent="0.2">
      <c r="A154" s="5" t="s">
        <v>362</v>
      </c>
      <c r="B154" s="5">
        <v>27</v>
      </c>
      <c r="C154" s="6" t="str">
        <f t="shared" si="8"/>
        <v>Adulto Joven</v>
      </c>
      <c r="D154" s="5" t="s">
        <v>48</v>
      </c>
      <c r="E154" s="5" t="s">
        <v>42</v>
      </c>
      <c r="F154" s="5" t="s">
        <v>43</v>
      </c>
      <c r="G154" s="5" t="s">
        <v>47</v>
      </c>
      <c r="H154" s="5" t="s">
        <v>45</v>
      </c>
      <c r="I154" s="5" t="s">
        <v>45</v>
      </c>
      <c r="J154" s="5">
        <v>2010</v>
      </c>
      <c r="L154" s="1">
        <v>1</v>
      </c>
      <c r="M154" s="1">
        <v>1</v>
      </c>
      <c r="N154" s="1">
        <v>1</v>
      </c>
      <c r="O154" s="1">
        <v>1</v>
      </c>
      <c r="P154" s="1">
        <v>1</v>
      </c>
      <c r="Q154" s="1">
        <v>1</v>
      </c>
      <c r="R154" s="1">
        <v>1</v>
      </c>
      <c r="S154" s="1">
        <v>1</v>
      </c>
      <c r="T154" s="1">
        <v>0</v>
      </c>
      <c r="U154" s="1">
        <v>1</v>
      </c>
      <c r="V154" s="1">
        <v>0.5</v>
      </c>
      <c r="W154" s="1">
        <v>0.5</v>
      </c>
      <c r="X154" s="1">
        <v>1</v>
      </c>
      <c r="Y154" s="1">
        <v>0.5</v>
      </c>
      <c r="Z154" s="7">
        <f t="shared" si="9"/>
        <v>0.8214285714285714</v>
      </c>
      <c r="AA154" s="8" t="str">
        <f t="shared" si="10"/>
        <v>SEGUROS</v>
      </c>
      <c r="AB154" s="8" t="str">
        <f t="shared" si="11"/>
        <v>Bajo nivel de riesgo</v>
      </c>
    </row>
    <row r="155" spans="1:28" x14ac:dyDescent="0.2">
      <c r="A155" s="5" t="s">
        <v>363</v>
      </c>
      <c r="B155" s="5">
        <v>24</v>
      </c>
      <c r="C155" s="6" t="str">
        <f t="shared" si="8"/>
        <v>Adulto Joven</v>
      </c>
      <c r="D155" s="5" t="s">
        <v>48</v>
      </c>
      <c r="E155" s="5" t="s">
        <v>57</v>
      </c>
      <c r="F155" s="5" t="s">
        <v>43</v>
      </c>
      <c r="G155" s="5" t="s">
        <v>44</v>
      </c>
      <c r="H155" s="5" t="s">
        <v>45</v>
      </c>
      <c r="I155" s="5" t="s">
        <v>45</v>
      </c>
      <c r="J155" s="5">
        <v>2007</v>
      </c>
      <c r="L155" s="1">
        <v>0</v>
      </c>
      <c r="M155" s="1">
        <v>0</v>
      </c>
      <c r="N155" s="1">
        <v>0</v>
      </c>
      <c r="O155" s="1">
        <v>0</v>
      </c>
      <c r="P155" s="1">
        <v>0</v>
      </c>
      <c r="Q155" s="1">
        <v>1</v>
      </c>
      <c r="R155" s="1">
        <v>0</v>
      </c>
      <c r="S155" s="1">
        <v>0</v>
      </c>
      <c r="T155" s="1">
        <v>1</v>
      </c>
      <c r="U155" s="1">
        <v>0</v>
      </c>
      <c r="V155" s="1">
        <v>0.5</v>
      </c>
      <c r="W155" s="1">
        <v>0</v>
      </c>
      <c r="X155" s="1">
        <v>0.5</v>
      </c>
      <c r="Y155" s="1">
        <v>0.5</v>
      </c>
      <c r="Z155" s="7">
        <f t="shared" si="9"/>
        <v>0.25</v>
      </c>
      <c r="AA155" s="8" t="str">
        <f t="shared" si="10"/>
        <v>DE RIESGO INMINENTE</v>
      </c>
      <c r="AB155" s="8" t="str">
        <f t="shared" si="11"/>
        <v>Alto nivel de riesgo</v>
      </c>
    </row>
    <row r="156" spans="1:28" x14ac:dyDescent="0.2">
      <c r="A156" s="5" t="s">
        <v>364</v>
      </c>
      <c r="B156" s="5">
        <v>27</v>
      </c>
      <c r="C156" s="6" t="str">
        <f t="shared" si="8"/>
        <v>Adulto Joven</v>
      </c>
      <c r="D156" s="5" t="s">
        <v>48</v>
      </c>
      <c r="E156" s="5" t="s">
        <v>107</v>
      </c>
      <c r="F156" s="5" t="s">
        <v>50</v>
      </c>
      <c r="G156" s="5" t="s">
        <v>70</v>
      </c>
      <c r="H156" s="5" t="s">
        <v>49</v>
      </c>
      <c r="I156" s="5" t="s">
        <v>49</v>
      </c>
      <c r="J156" s="5">
        <v>2016</v>
      </c>
      <c r="L156" s="1">
        <v>0</v>
      </c>
      <c r="M156" s="1">
        <v>1</v>
      </c>
      <c r="N156" s="1">
        <v>1</v>
      </c>
      <c r="O156" s="1">
        <v>1</v>
      </c>
      <c r="P156" s="1">
        <v>1</v>
      </c>
      <c r="Q156" s="1">
        <v>0</v>
      </c>
      <c r="R156" s="1">
        <v>1</v>
      </c>
      <c r="S156" s="1">
        <v>1</v>
      </c>
      <c r="T156" s="1">
        <v>1</v>
      </c>
      <c r="U156" s="1">
        <v>0</v>
      </c>
      <c r="V156" s="1">
        <v>0.5</v>
      </c>
      <c r="W156" s="1">
        <v>1</v>
      </c>
      <c r="X156" s="1">
        <v>0</v>
      </c>
      <c r="Y156" s="1">
        <v>1</v>
      </c>
      <c r="Z156" s="7">
        <f t="shared" si="9"/>
        <v>0.6785714285714286</v>
      </c>
      <c r="AA156" s="8" t="str">
        <f t="shared" si="10"/>
        <v>RIESGOSOS</v>
      </c>
      <c r="AB156" s="8" t="str">
        <f t="shared" si="11"/>
        <v>Moderado nivel de riesgo</v>
      </c>
    </row>
    <row r="157" spans="1:28" x14ac:dyDescent="0.2">
      <c r="A157" s="5" t="s">
        <v>365</v>
      </c>
      <c r="B157" s="5">
        <v>25</v>
      </c>
      <c r="C157" s="6" t="str">
        <f t="shared" si="8"/>
        <v>Adulto Joven</v>
      </c>
      <c r="D157" s="5" t="s">
        <v>48</v>
      </c>
      <c r="E157" s="5" t="s">
        <v>57</v>
      </c>
      <c r="F157" s="5" t="s">
        <v>43</v>
      </c>
      <c r="G157" s="5" t="s">
        <v>44</v>
      </c>
      <c r="H157" s="5" t="s">
        <v>45</v>
      </c>
      <c r="I157" s="5" t="s">
        <v>49</v>
      </c>
      <c r="J157" s="5">
        <v>2008</v>
      </c>
      <c r="L157" s="1">
        <v>0</v>
      </c>
      <c r="M157" s="1">
        <v>1</v>
      </c>
      <c r="N157" s="1">
        <v>1</v>
      </c>
      <c r="O157" s="1">
        <v>1</v>
      </c>
      <c r="P157" s="1">
        <v>1</v>
      </c>
      <c r="Q157" s="1">
        <v>1</v>
      </c>
      <c r="R157" s="1">
        <v>1</v>
      </c>
      <c r="S157" s="1">
        <v>1</v>
      </c>
      <c r="T157" s="1">
        <v>1</v>
      </c>
      <c r="U157" s="1">
        <v>0</v>
      </c>
      <c r="V157" s="1">
        <v>0</v>
      </c>
      <c r="W157" s="1">
        <v>1</v>
      </c>
      <c r="X157" s="1">
        <v>1</v>
      </c>
      <c r="Y157" s="1">
        <v>0.5</v>
      </c>
      <c r="Z157" s="7">
        <f t="shared" si="9"/>
        <v>0.75</v>
      </c>
      <c r="AA157" s="8" t="str">
        <f t="shared" si="10"/>
        <v>RIESGOSOS</v>
      </c>
      <c r="AB157" s="8" t="str">
        <f t="shared" si="11"/>
        <v>Moderado nivel de riesgo</v>
      </c>
    </row>
    <row r="158" spans="1:28" x14ac:dyDescent="0.2">
      <c r="A158" s="5" t="s">
        <v>366</v>
      </c>
      <c r="B158" s="5">
        <v>30</v>
      </c>
      <c r="C158" s="6" t="str">
        <f t="shared" si="8"/>
        <v>Adulto</v>
      </c>
      <c r="D158" s="5" t="s">
        <v>48</v>
      </c>
      <c r="E158" s="5" t="s">
        <v>42</v>
      </c>
      <c r="F158" s="5" t="s">
        <v>43</v>
      </c>
      <c r="G158" s="5" t="s">
        <v>70</v>
      </c>
      <c r="H158" s="5" t="s">
        <v>45</v>
      </c>
      <c r="I158" s="5" t="s">
        <v>51</v>
      </c>
      <c r="J158" s="5">
        <v>2012</v>
      </c>
      <c r="L158" s="1">
        <v>0</v>
      </c>
      <c r="M158" s="1">
        <v>1</v>
      </c>
      <c r="N158" s="1">
        <v>1</v>
      </c>
      <c r="O158" s="1">
        <v>1</v>
      </c>
      <c r="P158" s="1">
        <v>1</v>
      </c>
      <c r="Q158" s="1">
        <v>1</v>
      </c>
      <c r="R158" s="1">
        <v>0</v>
      </c>
      <c r="S158" s="1">
        <v>1</v>
      </c>
      <c r="T158" s="1">
        <v>0</v>
      </c>
      <c r="U158" s="1">
        <v>1</v>
      </c>
      <c r="V158" s="1">
        <v>1</v>
      </c>
      <c r="W158" s="1">
        <v>1</v>
      </c>
      <c r="X158" s="1">
        <v>1</v>
      </c>
      <c r="Y158" s="1">
        <v>1</v>
      </c>
      <c r="Z158" s="7">
        <f t="shared" si="9"/>
        <v>0.7857142857142857</v>
      </c>
      <c r="AA158" s="8" t="str">
        <f t="shared" si="10"/>
        <v>SEGUROS</v>
      </c>
      <c r="AB158" s="8" t="str">
        <f t="shared" si="11"/>
        <v>Moderado nivel de riesgo</v>
      </c>
    </row>
    <row r="159" spans="1:28" x14ac:dyDescent="0.2">
      <c r="A159" s="5" t="s">
        <v>367</v>
      </c>
      <c r="B159" s="5">
        <v>25</v>
      </c>
      <c r="C159" s="6" t="str">
        <f t="shared" si="8"/>
        <v>Adulto Joven</v>
      </c>
      <c r="D159" s="5" t="s">
        <v>48</v>
      </c>
      <c r="E159" s="5" t="s">
        <v>42</v>
      </c>
      <c r="F159" s="5" t="s">
        <v>43</v>
      </c>
      <c r="G159" s="5" t="s">
        <v>44</v>
      </c>
      <c r="H159" s="5" t="s">
        <v>51</v>
      </c>
      <c r="I159" s="5" t="s">
        <v>51</v>
      </c>
      <c r="J159" s="5">
        <v>2002</v>
      </c>
      <c r="L159" s="1">
        <v>0</v>
      </c>
      <c r="M159" s="1">
        <v>1</v>
      </c>
      <c r="N159" s="1">
        <v>1</v>
      </c>
      <c r="O159" s="1">
        <v>1</v>
      </c>
      <c r="P159" s="1">
        <v>1</v>
      </c>
      <c r="Q159" s="1">
        <v>1</v>
      </c>
      <c r="R159" s="1">
        <v>0</v>
      </c>
      <c r="S159" s="1">
        <v>1</v>
      </c>
      <c r="T159" s="1">
        <v>1</v>
      </c>
      <c r="U159" s="1">
        <v>0</v>
      </c>
      <c r="V159" s="1">
        <v>1</v>
      </c>
      <c r="W159" s="1">
        <v>1</v>
      </c>
      <c r="X159" s="1">
        <v>0</v>
      </c>
      <c r="Y159" s="1">
        <v>1</v>
      </c>
      <c r="Z159" s="7">
        <f t="shared" si="9"/>
        <v>0.7142857142857143</v>
      </c>
      <c r="AA159" s="8" t="str">
        <f t="shared" si="10"/>
        <v>RIESGOSOS</v>
      </c>
      <c r="AB159" s="8" t="str">
        <f t="shared" si="11"/>
        <v>Moderado nivel de riesgo</v>
      </c>
    </row>
    <row r="160" spans="1:28" x14ac:dyDescent="0.2">
      <c r="A160" s="5" t="s">
        <v>368</v>
      </c>
      <c r="B160" s="5">
        <v>24</v>
      </c>
      <c r="C160" s="6" t="str">
        <f t="shared" si="8"/>
        <v>Adulto Joven</v>
      </c>
      <c r="D160" s="5" t="s">
        <v>48</v>
      </c>
      <c r="E160" s="5" t="s">
        <v>72</v>
      </c>
      <c r="F160" s="5" t="s">
        <v>43</v>
      </c>
      <c r="G160" s="5" t="s">
        <v>47</v>
      </c>
      <c r="H160" s="5" t="s">
        <v>45</v>
      </c>
      <c r="I160" s="5" t="s">
        <v>45</v>
      </c>
      <c r="J160" s="5">
        <v>2010</v>
      </c>
      <c r="L160" s="1">
        <v>0</v>
      </c>
      <c r="M160" s="1">
        <v>0</v>
      </c>
      <c r="N160" s="1">
        <v>1</v>
      </c>
      <c r="O160" s="1">
        <v>0</v>
      </c>
      <c r="P160" s="1">
        <v>1</v>
      </c>
      <c r="Q160" s="1">
        <v>0</v>
      </c>
      <c r="R160" s="1">
        <v>1</v>
      </c>
      <c r="S160" s="1">
        <v>0</v>
      </c>
      <c r="T160" s="1">
        <v>0</v>
      </c>
      <c r="U160" s="1">
        <v>0</v>
      </c>
      <c r="V160" s="1">
        <v>0.5</v>
      </c>
      <c r="W160" s="1">
        <v>0.5</v>
      </c>
      <c r="X160" s="1">
        <v>1</v>
      </c>
      <c r="Y160" s="1">
        <v>0</v>
      </c>
      <c r="Z160" s="7">
        <f t="shared" si="9"/>
        <v>0.35714285714285715</v>
      </c>
      <c r="AA160" s="8" t="str">
        <f t="shared" si="10"/>
        <v>ALTAMENTE RIESGOSOS</v>
      </c>
      <c r="AB160" s="8" t="str">
        <f t="shared" si="11"/>
        <v>Alto nivel de riesgo</v>
      </c>
    </row>
    <row r="161" spans="1:28" x14ac:dyDescent="0.2">
      <c r="A161" s="5" t="s">
        <v>369</v>
      </c>
      <c r="B161" s="5">
        <v>24</v>
      </c>
      <c r="C161" s="6" t="str">
        <f t="shared" si="8"/>
        <v>Adulto Joven</v>
      </c>
      <c r="D161" s="5" t="s">
        <v>48</v>
      </c>
      <c r="E161" s="5" t="s">
        <v>42</v>
      </c>
      <c r="F161" s="5" t="s">
        <v>43</v>
      </c>
      <c r="G161" s="5" t="s">
        <v>47</v>
      </c>
      <c r="H161" s="5" t="s">
        <v>45</v>
      </c>
      <c r="I161" s="5" t="s">
        <v>45</v>
      </c>
      <c r="J161" s="5">
        <v>2007</v>
      </c>
      <c r="L161" s="1">
        <v>1</v>
      </c>
      <c r="M161" s="1">
        <v>1</v>
      </c>
      <c r="N161" s="1">
        <v>0</v>
      </c>
      <c r="O161" s="1">
        <v>1</v>
      </c>
      <c r="P161" s="1">
        <v>1</v>
      </c>
      <c r="Q161" s="1">
        <v>0</v>
      </c>
      <c r="R161" s="1">
        <v>1</v>
      </c>
      <c r="S161" s="1">
        <v>1</v>
      </c>
      <c r="T161" s="1">
        <v>0</v>
      </c>
      <c r="U161" s="1">
        <v>1</v>
      </c>
      <c r="V161" s="1">
        <v>1</v>
      </c>
      <c r="W161" s="1">
        <v>1</v>
      </c>
      <c r="X161" s="1">
        <v>1</v>
      </c>
      <c r="Y161" s="1">
        <v>1</v>
      </c>
      <c r="Z161" s="7">
        <f t="shared" si="9"/>
        <v>0.7857142857142857</v>
      </c>
      <c r="AA161" s="8" t="str">
        <f t="shared" si="10"/>
        <v>SEGUROS</v>
      </c>
      <c r="AB161" s="8" t="str">
        <f t="shared" si="11"/>
        <v>Moderado nivel de riesgo</v>
      </c>
    </row>
    <row r="162" spans="1:28" x14ac:dyDescent="0.2">
      <c r="A162" s="5" t="s">
        <v>370</v>
      </c>
      <c r="B162" s="5">
        <v>24</v>
      </c>
      <c r="C162" s="6" t="str">
        <f t="shared" si="8"/>
        <v>Adulto Joven</v>
      </c>
      <c r="D162" s="5" t="s">
        <v>41</v>
      </c>
      <c r="E162" s="5" t="s">
        <v>46</v>
      </c>
      <c r="F162" s="5" t="s">
        <v>43</v>
      </c>
      <c r="G162" s="5" t="s">
        <v>47</v>
      </c>
      <c r="H162" s="5" t="s">
        <v>45</v>
      </c>
      <c r="I162" s="5" t="s">
        <v>45</v>
      </c>
      <c r="J162" s="5">
        <v>2011</v>
      </c>
      <c r="L162" s="1">
        <v>0</v>
      </c>
      <c r="M162" s="1">
        <v>0</v>
      </c>
      <c r="N162" s="1">
        <v>0</v>
      </c>
      <c r="O162" s="1">
        <v>1</v>
      </c>
      <c r="P162" s="1">
        <v>1</v>
      </c>
      <c r="Q162" s="1">
        <v>0</v>
      </c>
      <c r="R162" s="1">
        <v>0</v>
      </c>
      <c r="S162" s="1">
        <v>1</v>
      </c>
      <c r="T162" s="1">
        <v>0</v>
      </c>
      <c r="U162" s="1">
        <v>1</v>
      </c>
      <c r="V162" s="1">
        <v>1</v>
      </c>
      <c r="W162" s="1">
        <v>0.5</v>
      </c>
      <c r="X162" s="1">
        <v>1</v>
      </c>
      <c r="Y162" s="1">
        <v>1</v>
      </c>
      <c r="Z162" s="7">
        <f t="shared" si="9"/>
        <v>0.5357142857142857</v>
      </c>
      <c r="AA162" s="8" t="str">
        <f t="shared" si="10"/>
        <v>RIESGOSOS</v>
      </c>
      <c r="AB162" s="8" t="str">
        <f t="shared" si="11"/>
        <v>Considerable nivel de riesgo</v>
      </c>
    </row>
    <row r="163" spans="1:28" x14ac:dyDescent="0.2">
      <c r="A163" s="5" t="s">
        <v>371</v>
      </c>
      <c r="B163" s="5">
        <v>62</v>
      </c>
      <c r="C163" s="6" t="str">
        <f t="shared" si="8"/>
        <v>Adulto Mayor</v>
      </c>
      <c r="D163" s="5" t="s">
        <v>41</v>
      </c>
      <c r="E163" s="5" t="s">
        <v>42</v>
      </c>
      <c r="F163" s="5" t="s">
        <v>43</v>
      </c>
      <c r="G163" s="5" t="s">
        <v>44</v>
      </c>
      <c r="H163" s="5" t="s">
        <v>65</v>
      </c>
      <c r="I163" s="5" t="s">
        <v>51</v>
      </c>
      <c r="J163" s="5">
        <v>2012</v>
      </c>
      <c r="L163" s="1">
        <v>0</v>
      </c>
      <c r="M163" s="1">
        <v>1</v>
      </c>
      <c r="N163" s="1">
        <v>1</v>
      </c>
      <c r="O163" s="1">
        <v>1</v>
      </c>
      <c r="P163" s="1">
        <v>1</v>
      </c>
      <c r="Q163" s="1">
        <v>1</v>
      </c>
      <c r="R163" s="1">
        <v>1</v>
      </c>
      <c r="S163" s="1">
        <v>1</v>
      </c>
      <c r="T163" s="1">
        <v>0</v>
      </c>
      <c r="U163" s="1">
        <v>1</v>
      </c>
      <c r="V163" s="1">
        <v>0.5</v>
      </c>
      <c r="W163" s="1">
        <v>0.5</v>
      </c>
      <c r="X163" s="1">
        <v>1</v>
      </c>
      <c r="Y163" s="1">
        <v>1</v>
      </c>
      <c r="Z163" s="7">
        <f t="shared" si="9"/>
        <v>0.7857142857142857</v>
      </c>
      <c r="AA163" s="8" t="str">
        <f t="shared" si="10"/>
        <v>SEGUROS</v>
      </c>
      <c r="AB163" s="8" t="str">
        <f t="shared" si="11"/>
        <v>Moderado nivel de riesgo</v>
      </c>
    </row>
    <row r="164" spans="1:28" x14ac:dyDescent="0.2">
      <c r="A164" s="5" t="s">
        <v>372</v>
      </c>
      <c r="B164" s="5">
        <v>55</v>
      </c>
      <c r="C164" s="6" t="str">
        <f t="shared" si="8"/>
        <v>Adulto</v>
      </c>
      <c r="D164" s="5" t="s">
        <v>41</v>
      </c>
      <c r="E164" s="5" t="s">
        <v>42</v>
      </c>
      <c r="F164" s="5" t="s">
        <v>43</v>
      </c>
      <c r="G164" s="5" t="s">
        <v>44</v>
      </c>
      <c r="H164" s="5" t="s">
        <v>45</v>
      </c>
      <c r="I164" s="5" t="s">
        <v>45</v>
      </c>
      <c r="J164" s="5">
        <v>2010</v>
      </c>
      <c r="L164" s="1">
        <v>0</v>
      </c>
      <c r="M164" s="1">
        <v>0.5</v>
      </c>
      <c r="N164" s="1">
        <v>1</v>
      </c>
      <c r="O164" s="1">
        <v>1</v>
      </c>
      <c r="P164" s="1">
        <v>1</v>
      </c>
      <c r="Q164" s="1">
        <v>1</v>
      </c>
      <c r="R164" s="1">
        <v>1</v>
      </c>
      <c r="S164" s="1">
        <v>0.5</v>
      </c>
      <c r="T164" s="1">
        <v>0</v>
      </c>
      <c r="U164" s="1">
        <v>1</v>
      </c>
      <c r="V164" s="1">
        <v>0.5</v>
      </c>
      <c r="W164" s="1">
        <v>0.5</v>
      </c>
      <c r="X164" s="1">
        <v>1</v>
      </c>
      <c r="Y164" s="1">
        <v>0.5</v>
      </c>
      <c r="Z164" s="7">
        <f t="shared" si="9"/>
        <v>0.6785714285714286</v>
      </c>
      <c r="AA164" s="8" t="str">
        <f t="shared" si="10"/>
        <v>RIESGOSOS</v>
      </c>
      <c r="AB164" s="8" t="str">
        <f t="shared" si="11"/>
        <v>Moderado nivel de riesgo</v>
      </c>
    </row>
    <row r="165" spans="1:28" x14ac:dyDescent="0.2">
      <c r="A165" s="5" t="s">
        <v>373</v>
      </c>
      <c r="B165" s="5">
        <v>82</v>
      </c>
      <c r="C165" s="6" t="str">
        <f t="shared" si="8"/>
        <v>Adulto Mayor</v>
      </c>
      <c r="D165" s="5" t="s">
        <v>48</v>
      </c>
      <c r="E165" s="5" t="s">
        <v>108</v>
      </c>
      <c r="F165" s="5" t="s">
        <v>43</v>
      </c>
      <c r="G165" s="5" t="s">
        <v>47</v>
      </c>
      <c r="H165" s="5" t="s">
        <v>65</v>
      </c>
      <c r="I165" s="5" t="s">
        <v>65</v>
      </c>
      <c r="J165" s="5">
        <v>2019</v>
      </c>
      <c r="L165" s="1">
        <v>0</v>
      </c>
      <c r="M165" s="1">
        <v>1</v>
      </c>
      <c r="N165" s="1">
        <v>1</v>
      </c>
      <c r="O165" s="1">
        <v>0</v>
      </c>
      <c r="P165" s="1">
        <v>1</v>
      </c>
      <c r="Q165" s="1">
        <v>1</v>
      </c>
      <c r="R165" s="1">
        <v>1</v>
      </c>
      <c r="S165" s="1">
        <v>1</v>
      </c>
      <c r="T165" s="1">
        <v>0</v>
      </c>
      <c r="U165" s="1">
        <v>0</v>
      </c>
      <c r="V165" s="1">
        <v>0.5</v>
      </c>
      <c r="W165" s="1">
        <v>0.5</v>
      </c>
      <c r="X165" s="1">
        <v>1</v>
      </c>
      <c r="Y165" s="1">
        <v>0</v>
      </c>
      <c r="Z165" s="7">
        <f t="shared" si="9"/>
        <v>0.5714285714285714</v>
      </c>
      <c r="AA165" s="8" t="str">
        <f t="shared" si="10"/>
        <v>RIESGOSOS</v>
      </c>
      <c r="AB165" s="8" t="str">
        <f t="shared" si="11"/>
        <v>Considerable nivel de riesgo</v>
      </c>
    </row>
    <row r="166" spans="1:28" x14ac:dyDescent="0.2">
      <c r="A166" s="5" t="s">
        <v>374</v>
      </c>
      <c r="B166" s="5">
        <v>52</v>
      </c>
      <c r="C166" s="6" t="str">
        <f t="shared" si="8"/>
        <v>Adulto</v>
      </c>
      <c r="D166" s="5" t="s">
        <v>48</v>
      </c>
      <c r="E166" s="5" t="s">
        <v>109</v>
      </c>
      <c r="F166" s="5" t="s">
        <v>43</v>
      </c>
      <c r="G166" s="5" t="s">
        <v>44</v>
      </c>
      <c r="H166" s="5" t="s">
        <v>49</v>
      </c>
      <c r="I166" s="5" t="s">
        <v>45</v>
      </c>
      <c r="J166" s="5">
        <v>2010</v>
      </c>
      <c r="L166" s="1">
        <v>1</v>
      </c>
      <c r="M166" s="1">
        <v>1</v>
      </c>
      <c r="N166" s="1">
        <v>1</v>
      </c>
      <c r="O166" s="1">
        <v>1</v>
      </c>
      <c r="P166" s="1">
        <v>1</v>
      </c>
      <c r="Q166" s="1">
        <v>1</v>
      </c>
      <c r="R166" s="1">
        <v>1</v>
      </c>
      <c r="S166" s="1">
        <v>1</v>
      </c>
      <c r="T166" s="1">
        <v>1</v>
      </c>
      <c r="U166" s="1">
        <v>0</v>
      </c>
      <c r="V166" s="1">
        <v>0.5</v>
      </c>
      <c r="W166" s="1">
        <v>0</v>
      </c>
      <c r="X166" s="1">
        <v>1</v>
      </c>
      <c r="Y166" s="1">
        <v>0.5</v>
      </c>
      <c r="Z166" s="7">
        <f t="shared" si="9"/>
        <v>0.7857142857142857</v>
      </c>
      <c r="AA166" s="8" t="str">
        <f t="shared" si="10"/>
        <v>SEGUROS</v>
      </c>
      <c r="AB166" s="8" t="str">
        <f t="shared" si="11"/>
        <v>Moderado nivel de riesgo</v>
      </c>
    </row>
    <row r="167" spans="1:28" x14ac:dyDescent="0.2">
      <c r="A167" s="5" t="s">
        <v>375</v>
      </c>
      <c r="B167" s="5">
        <v>54</v>
      </c>
      <c r="C167" s="6" t="str">
        <f t="shared" si="8"/>
        <v>Adulto</v>
      </c>
      <c r="D167" s="5" t="s">
        <v>41</v>
      </c>
      <c r="E167" s="5" t="s">
        <v>109</v>
      </c>
      <c r="F167" s="5" t="s">
        <v>43</v>
      </c>
      <c r="G167" s="5" t="s">
        <v>47</v>
      </c>
      <c r="H167" s="5" t="s">
        <v>51</v>
      </c>
      <c r="I167" s="5" t="s">
        <v>51</v>
      </c>
      <c r="J167" s="5">
        <v>2010</v>
      </c>
      <c r="L167" s="1">
        <v>0</v>
      </c>
      <c r="M167" s="1">
        <v>0</v>
      </c>
      <c r="N167" s="1">
        <v>1</v>
      </c>
      <c r="O167" s="1">
        <v>1</v>
      </c>
      <c r="P167" s="1">
        <v>1</v>
      </c>
      <c r="Q167" s="1">
        <v>1</v>
      </c>
      <c r="R167" s="1">
        <v>1</v>
      </c>
      <c r="S167" s="1">
        <v>0.5</v>
      </c>
      <c r="T167" s="1">
        <v>0</v>
      </c>
      <c r="U167" s="1">
        <v>1</v>
      </c>
      <c r="V167" s="1">
        <v>0.5</v>
      </c>
      <c r="W167" s="1">
        <v>0.5</v>
      </c>
      <c r="X167" s="1">
        <v>1</v>
      </c>
      <c r="Y167" s="1">
        <v>1</v>
      </c>
      <c r="Z167" s="7">
        <f t="shared" si="9"/>
        <v>0.6785714285714286</v>
      </c>
      <c r="AA167" s="8" t="str">
        <f t="shared" si="10"/>
        <v>RIESGOSOS</v>
      </c>
      <c r="AB167" s="8" t="str">
        <f t="shared" si="11"/>
        <v>Moderado nivel de riesgo</v>
      </c>
    </row>
    <row r="168" spans="1:28" x14ac:dyDescent="0.2">
      <c r="A168" s="5" t="s">
        <v>376</v>
      </c>
      <c r="B168" s="5">
        <v>51</v>
      </c>
      <c r="C168" s="6" t="str">
        <f t="shared" si="8"/>
        <v>Adulto</v>
      </c>
      <c r="D168" s="5" t="s">
        <v>41</v>
      </c>
      <c r="E168" s="5" t="s">
        <v>110</v>
      </c>
      <c r="F168" s="5" t="s">
        <v>43</v>
      </c>
      <c r="G168" s="5" t="s">
        <v>44</v>
      </c>
      <c r="H168" s="5" t="s">
        <v>49</v>
      </c>
      <c r="I168" s="5" t="s">
        <v>45</v>
      </c>
      <c r="J168" s="5">
        <v>2010</v>
      </c>
      <c r="L168" s="1">
        <v>0</v>
      </c>
      <c r="M168" s="1">
        <v>0.5</v>
      </c>
      <c r="N168" s="1">
        <v>1</v>
      </c>
      <c r="O168" s="1">
        <v>1</v>
      </c>
      <c r="P168" s="1">
        <v>1</v>
      </c>
      <c r="Q168" s="1">
        <v>0</v>
      </c>
      <c r="R168" s="1">
        <v>1</v>
      </c>
      <c r="S168" s="1">
        <v>1</v>
      </c>
      <c r="T168" s="1">
        <v>1</v>
      </c>
      <c r="U168" s="1">
        <v>0</v>
      </c>
      <c r="V168" s="1">
        <v>0</v>
      </c>
      <c r="W168" s="1">
        <v>0.5</v>
      </c>
      <c r="X168" s="1">
        <v>0.5</v>
      </c>
      <c r="Y168" s="1">
        <v>1</v>
      </c>
      <c r="Z168" s="7">
        <f t="shared" si="9"/>
        <v>0.6071428571428571</v>
      </c>
      <c r="AA168" s="8" t="str">
        <f t="shared" si="10"/>
        <v>RIESGOSOS</v>
      </c>
      <c r="AB168" s="8" t="str">
        <f t="shared" si="11"/>
        <v>Moderado nivel de riesgo</v>
      </c>
    </row>
    <row r="169" spans="1:28" x14ac:dyDescent="0.2">
      <c r="A169" s="5" t="s">
        <v>377</v>
      </c>
      <c r="B169" s="5">
        <v>58</v>
      </c>
      <c r="C169" s="6" t="str">
        <f t="shared" si="8"/>
        <v>Adulto</v>
      </c>
      <c r="D169" s="5" t="s">
        <v>41</v>
      </c>
      <c r="E169" s="5" t="s">
        <v>111</v>
      </c>
      <c r="F169" s="5" t="s">
        <v>43</v>
      </c>
      <c r="G169" s="5" t="s">
        <v>47</v>
      </c>
      <c r="H169" s="5" t="s">
        <v>51</v>
      </c>
      <c r="I169" s="5" t="s">
        <v>51</v>
      </c>
      <c r="J169" s="5">
        <v>2015</v>
      </c>
      <c r="L169" s="1">
        <v>0</v>
      </c>
      <c r="M169" s="1">
        <v>0.5</v>
      </c>
      <c r="N169" s="1">
        <v>1</v>
      </c>
      <c r="O169" s="1">
        <v>1</v>
      </c>
      <c r="P169" s="1">
        <v>1</v>
      </c>
      <c r="Q169" s="1">
        <v>1</v>
      </c>
      <c r="R169" s="1">
        <v>1</v>
      </c>
      <c r="S169" s="1">
        <v>1</v>
      </c>
      <c r="T169" s="1">
        <v>1</v>
      </c>
      <c r="U169" s="1">
        <v>0</v>
      </c>
      <c r="V169" s="1">
        <v>1</v>
      </c>
      <c r="W169" s="1">
        <v>1</v>
      </c>
      <c r="X169" s="1">
        <v>1</v>
      </c>
      <c r="Y169" s="1">
        <v>1</v>
      </c>
      <c r="Z169" s="7">
        <f t="shared" si="9"/>
        <v>0.8214285714285714</v>
      </c>
      <c r="AA169" s="8" t="str">
        <f t="shared" si="10"/>
        <v>SEGUROS</v>
      </c>
      <c r="AB169" s="8" t="str">
        <f t="shared" si="11"/>
        <v>Bajo nivel de riesgo</v>
      </c>
    </row>
    <row r="170" spans="1:28" x14ac:dyDescent="0.2">
      <c r="A170" s="5" t="s">
        <v>378</v>
      </c>
      <c r="B170" s="5">
        <v>55</v>
      </c>
      <c r="C170" s="6" t="str">
        <f t="shared" si="8"/>
        <v>Adulto</v>
      </c>
      <c r="D170" s="5" t="s">
        <v>41</v>
      </c>
      <c r="E170" s="5" t="s">
        <v>71</v>
      </c>
      <c r="F170" s="5" t="s">
        <v>43</v>
      </c>
      <c r="G170" s="5" t="s">
        <v>44</v>
      </c>
      <c r="H170" s="5" t="s">
        <v>45</v>
      </c>
      <c r="I170" s="5" t="s">
        <v>45</v>
      </c>
      <c r="J170" s="5">
        <v>2010</v>
      </c>
      <c r="L170" s="1">
        <v>1</v>
      </c>
      <c r="M170" s="1">
        <v>0.5</v>
      </c>
      <c r="N170" s="1">
        <v>1</v>
      </c>
      <c r="O170" s="1">
        <v>1</v>
      </c>
      <c r="P170" s="1">
        <v>1</v>
      </c>
      <c r="Q170" s="1">
        <v>1</v>
      </c>
      <c r="R170" s="1">
        <v>1</v>
      </c>
      <c r="S170" s="1">
        <v>0.5</v>
      </c>
      <c r="T170" s="1">
        <v>0</v>
      </c>
      <c r="U170" s="1">
        <v>1</v>
      </c>
      <c r="V170" s="1">
        <v>0.5</v>
      </c>
      <c r="W170" s="1">
        <v>1</v>
      </c>
      <c r="X170" s="1">
        <v>1</v>
      </c>
      <c r="Y170" s="1">
        <v>1</v>
      </c>
      <c r="Z170" s="7">
        <f t="shared" si="9"/>
        <v>0.8214285714285714</v>
      </c>
      <c r="AA170" s="8" t="str">
        <f t="shared" si="10"/>
        <v>SEGUROS</v>
      </c>
      <c r="AB170" s="8" t="str">
        <f t="shared" si="11"/>
        <v>Bajo nivel de riesgo</v>
      </c>
    </row>
    <row r="171" spans="1:28" x14ac:dyDescent="0.2">
      <c r="A171" s="5" t="s">
        <v>379</v>
      </c>
      <c r="B171" s="5">
        <v>68</v>
      </c>
      <c r="C171" s="6" t="str">
        <f t="shared" si="8"/>
        <v>Adulto Mayor</v>
      </c>
      <c r="D171" s="5" t="s">
        <v>41</v>
      </c>
      <c r="E171" s="5" t="s">
        <v>42</v>
      </c>
      <c r="F171" s="5" t="s">
        <v>43</v>
      </c>
      <c r="G171" s="5" t="s">
        <v>68</v>
      </c>
      <c r="H171" s="5" t="s">
        <v>65</v>
      </c>
      <c r="I171" s="5" t="s">
        <v>51</v>
      </c>
      <c r="J171" s="5">
        <v>2017</v>
      </c>
      <c r="L171" s="1">
        <v>0</v>
      </c>
      <c r="M171" s="1">
        <v>1</v>
      </c>
      <c r="N171" s="1">
        <v>1</v>
      </c>
      <c r="O171" s="1">
        <v>1</v>
      </c>
      <c r="P171" s="1">
        <v>1</v>
      </c>
      <c r="Q171" s="1">
        <v>0</v>
      </c>
      <c r="R171" s="1">
        <v>1</v>
      </c>
      <c r="S171" s="1">
        <v>0</v>
      </c>
      <c r="T171" s="1">
        <v>1</v>
      </c>
      <c r="U171" s="1">
        <v>0</v>
      </c>
      <c r="V171" s="1">
        <v>1</v>
      </c>
      <c r="W171" s="1">
        <v>0.5</v>
      </c>
      <c r="X171" s="1">
        <v>1</v>
      </c>
      <c r="Y171" s="1">
        <v>0</v>
      </c>
      <c r="Z171" s="7">
        <f t="shared" si="9"/>
        <v>0.6071428571428571</v>
      </c>
      <c r="AA171" s="8" t="str">
        <f t="shared" si="10"/>
        <v>RIESGOSOS</v>
      </c>
      <c r="AB171" s="8" t="str">
        <f t="shared" si="11"/>
        <v>Moderado nivel de riesgo</v>
      </c>
    </row>
    <row r="172" spans="1:28" x14ac:dyDescent="0.2">
      <c r="A172" s="5" t="s">
        <v>380</v>
      </c>
      <c r="B172" s="5">
        <v>62</v>
      </c>
      <c r="C172" s="6" t="str">
        <f t="shared" si="8"/>
        <v>Adulto Mayor</v>
      </c>
      <c r="D172" s="5" t="s">
        <v>48</v>
      </c>
      <c r="E172" s="5" t="s">
        <v>57</v>
      </c>
      <c r="F172" s="5" t="s">
        <v>43</v>
      </c>
      <c r="G172" s="5" t="s">
        <v>44</v>
      </c>
      <c r="H172" s="5" t="s">
        <v>49</v>
      </c>
      <c r="I172" s="5" t="s">
        <v>45</v>
      </c>
      <c r="J172" s="5">
        <v>2016</v>
      </c>
      <c r="L172" s="1">
        <v>0</v>
      </c>
      <c r="M172" s="1">
        <v>0.5</v>
      </c>
      <c r="N172" s="1">
        <v>0</v>
      </c>
      <c r="O172" s="1">
        <v>1</v>
      </c>
      <c r="P172" s="1">
        <v>1</v>
      </c>
      <c r="Q172" s="1">
        <v>0</v>
      </c>
      <c r="R172" s="1">
        <v>1</v>
      </c>
      <c r="S172" s="1">
        <v>1</v>
      </c>
      <c r="T172" s="1">
        <v>0</v>
      </c>
      <c r="U172" s="1">
        <v>0</v>
      </c>
      <c r="V172" s="1">
        <v>1</v>
      </c>
      <c r="W172" s="1">
        <v>0</v>
      </c>
      <c r="X172" s="1">
        <v>0.5</v>
      </c>
      <c r="Y172" s="1">
        <v>1</v>
      </c>
      <c r="Z172" s="7">
        <f t="shared" si="9"/>
        <v>0.5</v>
      </c>
      <c r="AA172" s="8" t="str">
        <f t="shared" si="10"/>
        <v>ALTAMENTE RIESGOSOS</v>
      </c>
      <c r="AB172" s="8" t="str">
        <f t="shared" si="11"/>
        <v>Considerable nivel de riesgo</v>
      </c>
    </row>
    <row r="173" spans="1:28" x14ac:dyDescent="0.2">
      <c r="A173" s="5" t="s">
        <v>381</v>
      </c>
      <c r="B173" s="5">
        <v>51</v>
      </c>
      <c r="C173" s="6" t="str">
        <f t="shared" si="8"/>
        <v>Adulto</v>
      </c>
      <c r="D173" s="5" t="s">
        <v>41</v>
      </c>
      <c r="E173" s="5" t="s">
        <v>112</v>
      </c>
      <c r="F173" s="5" t="s">
        <v>43</v>
      </c>
      <c r="G173" s="5" t="s">
        <v>44</v>
      </c>
      <c r="H173" s="5" t="s">
        <v>49</v>
      </c>
      <c r="I173" s="5" t="s">
        <v>49</v>
      </c>
      <c r="J173" s="5">
        <v>2000</v>
      </c>
      <c r="L173" s="1">
        <v>0</v>
      </c>
      <c r="M173" s="1">
        <v>1</v>
      </c>
      <c r="N173" s="1">
        <v>1</v>
      </c>
      <c r="O173" s="1">
        <v>1</v>
      </c>
      <c r="P173" s="1">
        <v>1</v>
      </c>
      <c r="Q173" s="1">
        <v>1</v>
      </c>
      <c r="R173" s="1">
        <v>0</v>
      </c>
      <c r="S173" s="1">
        <v>0</v>
      </c>
      <c r="T173" s="1">
        <v>1</v>
      </c>
      <c r="U173" s="1">
        <v>1</v>
      </c>
      <c r="V173" s="1">
        <v>0.5</v>
      </c>
      <c r="W173" s="1">
        <v>1</v>
      </c>
      <c r="X173" s="1">
        <v>0</v>
      </c>
      <c r="Y173" s="1">
        <v>0</v>
      </c>
      <c r="Z173" s="7">
        <f t="shared" si="9"/>
        <v>0.6071428571428571</v>
      </c>
      <c r="AA173" s="8" t="str">
        <f t="shared" si="10"/>
        <v>RIESGOSOS</v>
      </c>
      <c r="AB173" s="8" t="str">
        <f t="shared" si="11"/>
        <v>Moderado nivel de riesgo</v>
      </c>
    </row>
    <row r="174" spans="1:28" x14ac:dyDescent="0.2">
      <c r="A174" s="5" t="s">
        <v>382</v>
      </c>
      <c r="B174" s="5">
        <v>53</v>
      </c>
      <c r="C174" s="6" t="str">
        <f t="shared" si="8"/>
        <v>Adulto</v>
      </c>
      <c r="D174" s="5" t="s">
        <v>41</v>
      </c>
      <c r="E174" s="5" t="s">
        <v>71</v>
      </c>
      <c r="F174" s="5" t="s">
        <v>43</v>
      </c>
      <c r="G174" s="5" t="s">
        <v>44</v>
      </c>
      <c r="H174" s="5" t="s">
        <v>45</v>
      </c>
      <c r="I174" s="5" t="s">
        <v>45</v>
      </c>
      <c r="J174" s="5">
        <v>2010</v>
      </c>
      <c r="L174" s="1">
        <v>1</v>
      </c>
      <c r="M174" s="1">
        <v>0.5</v>
      </c>
      <c r="N174" s="1">
        <v>1</v>
      </c>
      <c r="O174" s="1">
        <v>1</v>
      </c>
      <c r="P174" s="1">
        <v>1</v>
      </c>
      <c r="Q174" s="1">
        <v>1</v>
      </c>
      <c r="R174" s="1">
        <v>1</v>
      </c>
      <c r="S174" s="1">
        <v>0.5</v>
      </c>
      <c r="T174" s="1">
        <v>0</v>
      </c>
      <c r="U174" s="1">
        <v>1</v>
      </c>
      <c r="V174" s="1">
        <v>1</v>
      </c>
      <c r="W174" s="1">
        <v>1</v>
      </c>
      <c r="X174" s="1">
        <v>1</v>
      </c>
      <c r="Y174" s="1">
        <v>1</v>
      </c>
      <c r="Z174" s="7">
        <f t="shared" si="9"/>
        <v>0.8571428571428571</v>
      </c>
      <c r="AA174" s="8" t="str">
        <f t="shared" si="10"/>
        <v>SEGUROS</v>
      </c>
      <c r="AB174" s="8" t="str">
        <f t="shared" si="11"/>
        <v>Bajo nivel de riesgo</v>
      </c>
    </row>
    <row r="175" spans="1:28" x14ac:dyDescent="0.2">
      <c r="A175" s="5" t="s">
        <v>383</v>
      </c>
      <c r="B175" s="5">
        <v>51</v>
      </c>
      <c r="C175" s="6" t="str">
        <f t="shared" si="8"/>
        <v>Adulto</v>
      </c>
      <c r="D175" s="5" t="s">
        <v>48</v>
      </c>
      <c r="E175" s="5" t="s">
        <v>74</v>
      </c>
      <c r="F175" s="5" t="s">
        <v>50</v>
      </c>
      <c r="G175" s="5" t="s">
        <v>44</v>
      </c>
      <c r="H175" s="5" t="s">
        <v>49</v>
      </c>
      <c r="I175" s="5" t="s">
        <v>49</v>
      </c>
      <c r="J175" s="5">
        <v>2005</v>
      </c>
      <c r="L175" s="1">
        <v>1</v>
      </c>
      <c r="M175" s="1">
        <v>1</v>
      </c>
      <c r="N175" s="1">
        <v>1</v>
      </c>
      <c r="O175" s="1">
        <v>1</v>
      </c>
      <c r="P175" s="1">
        <v>1</v>
      </c>
      <c r="Q175" s="1">
        <v>0</v>
      </c>
      <c r="R175" s="1">
        <v>0</v>
      </c>
      <c r="S175" s="1">
        <v>0</v>
      </c>
      <c r="T175" s="1">
        <v>0</v>
      </c>
      <c r="U175" s="1">
        <v>0</v>
      </c>
      <c r="V175" s="1">
        <v>0</v>
      </c>
      <c r="W175" s="1">
        <v>0</v>
      </c>
      <c r="X175" s="1">
        <v>0</v>
      </c>
      <c r="Y175" s="1">
        <v>0</v>
      </c>
      <c r="Z175" s="7">
        <f t="shared" si="9"/>
        <v>0.35714285714285715</v>
      </c>
      <c r="AA175" s="8" t="str">
        <f t="shared" si="10"/>
        <v>ALTAMENTE RIESGOSOS</v>
      </c>
      <c r="AB175" s="8" t="str">
        <f t="shared" si="11"/>
        <v>Alto nivel de riesgo</v>
      </c>
    </row>
    <row r="176" spans="1:28" x14ac:dyDescent="0.2">
      <c r="A176" s="5" t="s">
        <v>384</v>
      </c>
      <c r="B176" s="5">
        <v>51</v>
      </c>
      <c r="C176" s="6" t="str">
        <f t="shared" si="8"/>
        <v>Adulto</v>
      </c>
      <c r="D176" s="5" t="s">
        <v>48</v>
      </c>
      <c r="E176" s="5" t="s">
        <v>113</v>
      </c>
      <c r="F176" s="5" t="s">
        <v>43</v>
      </c>
      <c r="G176" s="5" t="s">
        <v>70</v>
      </c>
      <c r="H176" s="5" t="s">
        <v>45</v>
      </c>
      <c r="I176" s="5" t="s">
        <v>51</v>
      </c>
      <c r="J176" s="5">
        <v>2012</v>
      </c>
      <c r="L176" s="1">
        <v>0</v>
      </c>
      <c r="M176" s="1">
        <v>1</v>
      </c>
      <c r="N176" s="1">
        <v>1</v>
      </c>
      <c r="O176" s="1">
        <v>1</v>
      </c>
      <c r="P176" s="1">
        <v>1</v>
      </c>
      <c r="Q176" s="1">
        <v>0</v>
      </c>
      <c r="R176" s="1">
        <v>0</v>
      </c>
      <c r="S176" s="1">
        <v>1</v>
      </c>
      <c r="T176" s="1">
        <v>0</v>
      </c>
      <c r="U176" s="1">
        <v>1</v>
      </c>
      <c r="V176" s="1">
        <v>0</v>
      </c>
      <c r="W176" s="1">
        <v>0.5</v>
      </c>
      <c r="X176" s="1">
        <v>1</v>
      </c>
      <c r="Y176" s="1">
        <v>0.5</v>
      </c>
      <c r="Z176" s="7">
        <f t="shared" si="9"/>
        <v>0.5714285714285714</v>
      </c>
      <c r="AA176" s="8" t="str">
        <f t="shared" si="10"/>
        <v>RIESGOSOS</v>
      </c>
      <c r="AB176" s="8" t="str">
        <f t="shared" si="11"/>
        <v>Considerable nivel de riesgo</v>
      </c>
    </row>
    <row r="177" spans="1:28" x14ac:dyDescent="0.2">
      <c r="A177" s="5" t="s">
        <v>385</v>
      </c>
      <c r="B177" s="5">
        <v>46</v>
      </c>
      <c r="C177" s="6" t="str">
        <f t="shared" si="8"/>
        <v>Adulto</v>
      </c>
      <c r="D177" s="5" t="s">
        <v>48</v>
      </c>
      <c r="E177" s="5" t="s">
        <v>72</v>
      </c>
      <c r="F177" s="5" t="s">
        <v>43</v>
      </c>
      <c r="G177" s="5" t="s">
        <v>44</v>
      </c>
      <c r="H177" s="5" t="s">
        <v>49</v>
      </c>
      <c r="I177" s="5" t="s">
        <v>49</v>
      </c>
      <c r="J177" s="5">
        <v>2010</v>
      </c>
      <c r="L177" s="1">
        <v>0</v>
      </c>
      <c r="M177" s="1">
        <v>0.5</v>
      </c>
      <c r="N177" s="1">
        <v>1</v>
      </c>
      <c r="O177" s="1">
        <v>0</v>
      </c>
      <c r="P177" s="1">
        <v>1</v>
      </c>
      <c r="Q177" s="1">
        <v>0</v>
      </c>
      <c r="R177" s="1">
        <v>1</v>
      </c>
      <c r="S177" s="1">
        <v>1</v>
      </c>
      <c r="T177" s="1">
        <v>0</v>
      </c>
      <c r="U177" s="1">
        <v>0</v>
      </c>
      <c r="V177" s="1">
        <v>0</v>
      </c>
      <c r="W177" s="1">
        <v>0</v>
      </c>
      <c r="X177" s="1">
        <v>0.5</v>
      </c>
      <c r="Y177" s="1">
        <v>1</v>
      </c>
      <c r="Z177" s="7">
        <f t="shared" si="9"/>
        <v>0.42857142857142855</v>
      </c>
      <c r="AA177" s="8" t="str">
        <f t="shared" si="10"/>
        <v>ALTAMENTE RIESGOSOS</v>
      </c>
      <c r="AB177" s="8" t="str">
        <f t="shared" si="11"/>
        <v>Considerable nivel de riesgo</v>
      </c>
    </row>
    <row r="178" spans="1:28" x14ac:dyDescent="0.2">
      <c r="A178" s="5" t="s">
        <v>386</v>
      </c>
      <c r="B178" s="5">
        <v>51</v>
      </c>
      <c r="C178" s="6" t="str">
        <f t="shared" si="8"/>
        <v>Adulto</v>
      </c>
      <c r="D178" s="5" t="s">
        <v>41</v>
      </c>
      <c r="E178" s="5" t="s">
        <v>114</v>
      </c>
      <c r="F178" s="5" t="s">
        <v>43</v>
      </c>
      <c r="G178" s="5" t="s">
        <v>70</v>
      </c>
      <c r="H178" s="5" t="s">
        <v>49</v>
      </c>
      <c r="I178" s="5" t="s">
        <v>49</v>
      </c>
      <c r="J178" s="5">
        <v>2010</v>
      </c>
      <c r="L178" s="1">
        <v>1</v>
      </c>
      <c r="M178" s="1">
        <v>0.5</v>
      </c>
      <c r="N178" s="1">
        <v>1</v>
      </c>
      <c r="O178" s="1">
        <v>1</v>
      </c>
      <c r="P178" s="1">
        <v>1</v>
      </c>
      <c r="Q178" s="1">
        <v>0</v>
      </c>
      <c r="R178" s="1">
        <v>0</v>
      </c>
      <c r="S178" s="1">
        <v>1</v>
      </c>
      <c r="T178" s="1">
        <v>0</v>
      </c>
      <c r="U178" s="1">
        <v>1</v>
      </c>
      <c r="V178" s="1">
        <v>0</v>
      </c>
      <c r="W178" s="1">
        <v>0</v>
      </c>
      <c r="X178" s="1">
        <v>0.5</v>
      </c>
      <c r="Y178" s="1">
        <v>1</v>
      </c>
      <c r="Z178" s="7">
        <f t="shared" si="9"/>
        <v>0.5714285714285714</v>
      </c>
      <c r="AA178" s="8" t="str">
        <f t="shared" si="10"/>
        <v>RIESGOSOS</v>
      </c>
      <c r="AB178" s="8" t="str">
        <f t="shared" si="11"/>
        <v>Considerable nivel de riesgo</v>
      </c>
    </row>
    <row r="179" spans="1:28" x14ac:dyDescent="0.2">
      <c r="A179" s="5" t="s">
        <v>387</v>
      </c>
      <c r="B179" s="5">
        <v>51</v>
      </c>
      <c r="C179" s="6" t="str">
        <f t="shared" si="8"/>
        <v>Adulto</v>
      </c>
      <c r="D179" s="5" t="s">
        <v>48</v>
      </c>
      <c r="E179" s="5" t="s">
        <v>115</v>
      </c>
      <c r="F179" s="5" t="s">
        <v>43</v>
      </c>
      <c r="G179" s="5" t="s">
        <v>44</v>
      </c>
      <c r="H179" s="5" t="s">
        <v>45</v>
      </c>
      <c r="I179" s="5" t="s">
        <v>45</v>
      </c>
      <c r="J179" s="5">
        <v>2010</v>
      </c>
      <c r="L179" s="1">
        <v>0</v>
      </c>
      <c r="M179" s="1">
        <v>1</v>
      </c>
      <c r="N179" s="1">
        <v>1</v>
      </c>
      <c r="O179" s="1">
        <v>1</v>
      </c>
      <c r="P179" s="1">
        <v>1</v>
      </c>
      <c r="Q179" s="1">
        <v>0</v>
      </c>
      <c r="R179" s="1">
        <v>1</v>
      </c>
      <c r="S179" s="1">
        <v>1</v>
      </c>
      <c r="T179" s="1">
        <v>1</v>
      </c>
      <c r="U179" s="1">
        <v>0</v>
      </c>
      <c r="V179" s="1">
        <v>1</v>
      </c>
      <c r="W179" s="1">
        <v>1</v>
      </c>
      <c r="X179" s="1">
        <v>1</v>
      </c>
      <c r="Y179" s="1">
        <v>1</v>
      </c>
      <c r="Z179" s="7">
        <f t="shared" si="9"/>
        <v>0.7857142857142857</v>
      </c>
      <c r="AA179" s="8" t="str">
        <f t="shared" si="10"/>
        <v>SEGUROS</v>
      </c>
      <c r="AB179" s="8" t="str">
        <f t="shared" si="11"/>
        <v>Moderado nivel de riesgo</v>
      </c>
    </row>
    <row r="180" spans="1:28" x14ac:dyDescent="0.2">
      <c r="A180" s="5" t="s">
        <v>388</v>
      </c>
      <c r="B180" s="5">
        <v>57</v>
      </c>
      <c r="C180" s="6" t="str">
        <f t="shared" si="8"/>
        <v>Adulto</v>
      </c>
      <c r="D180" s="5" t="s">
        <v>48</v>
      </c>
      <c r="E180" s="5" t="s">
        <v>42</v>
      </c>
      <c r="F180" s="5" t="s">
        <v>43</v>
      </c>
      <c r="G180" s="5" t="s">
        <v>47</v>
      </c>
      <c r="H180" s="5" t="s">
        <v>51</v>
      </c>
      <c r="I180" s="5" t="s">
        <v>65</v>
      </c>
      <c r="J180" s="5">
        <v>2016</v>
      </c>
      <c r="L180" s="1">
        <v>0</v>
      </c>
      <c r="M180" s="1">
        <v>1</v>
      </c>
      <c r="N180" s="1">
        <v>1</v>
      </c>
      <c r="O180" s="1">
        <v>1</v>
      </c>
      <c r="P180" s="1">
        <v>1</v>
      </c>
      <c r="Q180" s="1">
        <v>0</v>
      </c>
      <c r="R180" s="1">
        <v>1</v>
      </c>
      <c r="S180" s="1">
        <v>1</v>
      </c>
      <c r="T180" s="1">
        <v>0</v>
      </c>
      <c r="U180" s="1">
        <v>1</v>
      </c>
      <c r="V180" s="1">
        <v>0.5</v>
      </c>
      <c r="W180" s="1">
        <v>0.5</v>
      </c>
      <c r="X180" s="1">
        <v>1</v>
      </c>
      <c r="Y180" s="1">
        <v>0</v>
      </c>
      <c r="Z180" s="7">
        <f t="shared" si="9"/>
        <v>0.6428571428571429</v>
      </c>
      <c r="AA180" s="8" t="str">
        <f t="shared" si="10"/>
        <v>RIESGOSOS</v>
      </c>
      <c r="AB180" s="8" t="str">
        <f t="shared" si="11"/>
        <v>Moderado nivel de riesgo</v>
      </c>
    </row>
    <row r="181" spans="1:28" x14ac:dyDescent="0.2">
      <c r="A181" s="5" t="s">
        <v>389</v>
      </c>
      <c r="B181" s="5">
        <v>54</v>
      </c>
      <c r="C181" s="6" t="str">
        <f t="shared" si="8"/>
        <v>Adulto</v>
      </c>
      <c r="D181" s="5" t="s">
        <v>41</v>
      </c>
      <c r="E181" s="5" t="s">
        <v>109</v>
      </c>
      <c r="F181" s="5" t="s">
        <v>43</v>
      </c>
      <c r="G181" s="5" t="s">
        <v>47</v>
      </c>
      <c r="H181" s="5" t="s">
        <v>51</v>
      </c>
      <c r="I181" s="5" t="s">
        <v>51</v>
      </c>
      <c r="J181" s="5">
        <v>2010</v>
      </c>
      <c r="L181" s="1">
        <v>0</v>
      </c>
      <c r="M181" s="1">
        <v>0</v>
      </c>
      <c r="N181" s="1">
        <v>1</v>
      </c>
      <c r="O181" s="1">
        <v>1</v>
      </c>
      <c r="P181" s="1">
        <v>1</v>
      </c>
      <c r="Q181" s="1">
        <v>1</v>
      </c>
      <c r="R181" s="1">
        <v>1</v>
      </c>
      <c r="S181" s="1">
        <v>0.5</v>
      </c>
      <c r="T181" s="1">
        <v>0</v>
      </c>
      <c r="U181" s="1">
        <v>1</v>
      </c>
      <c r="V181" s="1">
        <v>0.5</v>
      </c>
      <c r="W181" s="1">
        <v>0.5</v>
      </c>
      <c r="X181" s="1">
        <v>1</v>
      </c>
      <c r="Y181" s="1">
        <v>1</v>
      </c>
      <c r="Z181" s="7">
        <f t="shared" si="9"/>
        <v>0.6785714285714286</v>
      </c>
      <c r="AA181" s="8" t="str">
        <f t="shared" si="10"/>
        <v>RIESGOSOS</v>
      </c>
      <c r="AB181" s="8" t="str">
        <f t="shared" si="11"/>
        <v>Moderado nivel de riesgo</v>
      </c>
    </row>
    <row r="182" spans="1:28" x14ac:dyDescent="0.2">
      <c r="A182" s="5" t="s">
        <v>390</v>
      </c>
      <c r="B182" s="5">
        <v>53</v>
      </c>
      <c r="C182" s="6" t="str">
        <f t="shared" si="8"/>
        <v>Adulto</v>
      </c>
      <c r="D182" s="5" t="s">
        <v>48</v>
      </c>
      <c r="E182" s="5" t="s">
        <v>116</v>
      </c>
      <c r="F182" s="5" t="s">
        <v>43</v>
      </c>
      <c r="G182" s="5" t="s">
        <v>47</v>
      </c>
      <c r="H182" s="5" t="s">
        <v>45</v>
      </c>
      <c r="I182" s="5" t="s">
        <v>51</v>
      </c>
      <c r="J182" s="5">
        <v>2016</v>
      </c>
      <c r="L182" s="1">
        <v>0</v>
      </c>
      <c r="M182" s="1">
        <v>0.5</v>
      </c>
      <c r="N182" s="1">
        <v>1</v>
      </c>
      <c r="O182" s="1">
        <v>1</v>
      </c>
      <c r="P182" s="1">
        <v>1</v>
      </c>
      <c r="Q182" s="1">
        <v>0</v>
      </c>
      <c r="R182" s="1">
        <v>0</v>
      </c>
      <c r="S182" s="1">
        <v>1</v>
      </c>
      <c r="T182" s="1">
        <v>0</v>
      </c>
      <c r="U182" s="1">
        <v>1</v>
      </c>
      <c r="V182" s="1">
        <v>1</v>
      </c>
      <c r="W182" s="1">
        <v>1</v>
      </c>
      <c r="X182" s="1">
        <v>1</v>
      </c>
      <c r="Y182" s="1">
        <v>1</v>
      </c>
      <c r="Z182" s="7">
        <f t="shared" si="9"/>
        <v>0.6785714285714286</v>
      </c>
      <c r="AA182" s="8" t="str">
        <f t="shared" si="10"/>
        <v>RIESGOSOS</v>
      </c>
      <c r="AB182" s="8" t="str">
        <f t="shared" si="11"/>
        <v>Moderado nivel de riesgo</v>
      </c>
    </row>
    <row r="183" spans="1:28" x14ac:dyDescent="0.2">
      <c r="A183" s="5" t="s">
        <v>391</v>
      </c>
      <c r="B183" s="5">
        <v>51</v>
      </c>
      <c r="C183" s="6" t="str">
        <f t="shared" si="8"/>
        <v>Adulto</v>
      </c>
      <c r="D183" s="5" t="s">
        <v>41</v>
      </c>
      <c r="E183" s="5" t="s">
        <v>117</v>
      </c>
      <c r="F183" s="5" t="s">
        <v>43</v>
      </c>
      <c r="G183" s="5" t="s">
        <v>47</v>
      </c>
      <c r="H183" s="5" t="s">
        <v>51</v>
      </c>
      <c r="I183" s="5" t="s">
        <v>65</v>
      </c>
      <c r="J183" s="5">
        <v>2017</v>
      </c>
      <c r="L183" s="1">
        <v>0</v>
      </c>
      <c r="M183" s="1">
        <v>0.5</v>
      </c>
      <c r="N183" s="1">
        <v>1</v>
      </c>
      <c r="O183" s="1">
        <v>1</v>
      </c>
      <c r="P183" s="1">
        <v>1</v>
      </c>
      <c r="Q183" s="1">
        <v>0</v>
      </c>
      <c r="R183" s="1">
        <v>0</v>
      </c>
      <c r="S183" s="1">
        <v>1</v>
      </c>
      <c r="T183" s="1">
        <v>0</v>
      </c>
      <c r="U183" s="1">
        <v>1</v>
      </c>
      <c r="V183" s="1">
        <v>1</v>
      </c>
      <c r="W183" s="1">
        <v>1</v>
      </c>
      <c r="X183" s="1">
        <v>1</v>
      </c>
      <c r="Y183" s="1">
        <v>1</v>
      </c>
      <c r="Z183" s="7">
        <f t="shared" si="9"/>
        <v>0.6785714285714286</v>
      </c>
      <c r="AA183" s="8" t="str">
        <f t="shared" si="10"/>
        <v>RIESGOSOS</v>
      </c>
      <c r="AB183" s="8" t="str">
        <f t="shared" si="11"/>
        <v>Moderado nivel de riesgo</v>
      </c>
    </row>
    <row r="184" spans="1:28" x14ac:dyDescent="0.2">
      <c r="A184" s="5" t="s">
        <v>392</v>
      </c>
      <c r="B184" s="5">
        <v>56</v>
      </c>
      <c r="C184" s="6" t="str">
        <f t="shared" si="8"/>
        <v>Adulto</v>
      </c>
      <c r="D184" s="5" t="s">
        <v>41</v>
      </c>
      <c r="E184" s="5" t="s">
        <v>42</v>
      </c>
      <c r="F184" s="5" t="s">
        <v>43</v>
      </c>
      <c r="G184" s="5" t="s">
        <v>47</v>
      </c>
      <c r="H184" s="5" t="s">
        <v>51</v>
      </c>
      <c r="I184" s="5" t="s">
        <v>51</v>
      </c>
      <c r="J184" s="5">
        <v>2015</v>
      </c>
      <c r="L184" s="1">
        <v>0</v>
      </c>
      <c r="M184" s="1">
        <v>1</v>
      </c>
      <c r="N184" s="1">
        <v>1</v>
      </c>
      <c r="O184" s="1">
        <v>1</v>
      </c>
      <c r="P184" s="1">
        <v>1</v>
      </c>
      <c r="Q184" s="1">
        <v>0</v>
      </c>
      <c r="R184" s="1">
        <v>0</v>
      </c>
      <c r="S184" s="1">
        <v>0</v>
      </c>
      <c r="T184" s="1">
        <v>0</v>
      </c>
      <c r="U184" s="1">
        <v>0</v>
      </c>
      <c r="V184" s="1">
        <v>0.5</v>
      </c>
      <c r="W184" s="1">
        <v>0.5</v>
      </c>
      <c r="X184" s="1">
        <v>1</v>
      </c>
      <c r="Y184" s="1">
        <v>0</v>
      </c>
      <c r="Z184" s="7">
        <f t="shared" si="9"/>
        <v>0.42857142857142855</v>
      </c>
      <c r="AA184" s="8" t="str">
        <f t="shared" si="10"/>
        <v>ALTAMENTE RIESGOSOS</v>
      </c>
      <c r="AB184" s="8" t="str">
        <f t="shared" si="11"/>
        <v>Considerable nivel de riesgo</v>
      </c>
    </row>
    <row r="185" spans="1:28" x14ac:dyDescent="0.2">
      <c r="A185" s="5" t="s">
        <v>393</v>
      </c>
      <c r="B185" s="5">
        <v>51</v>
      </c>
      <c r="C185" s="6" t="str">
        <f t="shared" si="8"/>
        <v>Adulto</v>
      </c>
      <c r="D185" s="5" t="s">
        <v>41</v>
      </c>
      <c r="E185" s="5" t="s">
        <v>60</v>
      </c>
      <c r="F185" s="5" t="s">
        <v>43</v>
      </c>
      <c r="G185" s="5" t="s">
        <v>44</v>
      </c>
      <c r="H185" s="5" t="s">
        <v>45</v>
      </c>
      <c r="I185" s="5" t="s">
        <v>51</v>
      </c>
      <c r="J185" s="5">
        <v>2011</v>
      </c>
      <c r="L185" s="1">
        <v>0</v>
      </c>
      <c r="M185" s="1">
        <v>1</v>
      </c>
      <c r="N185" s="1">
        <v>1</v>
      </c>
      <c r="O185" s="1">
        <v>0</v>
      </c>
      <c r="P185" s="1">
        <v>1</v>
      </c>
      <c r="Q185" s="1">
        <v>0</v>
      </c>
      <c r="R185" s="1">
        <v>1</v>
      </c>
      <c r="S185" s="1">
        <v>0</v>
      </c>
      <c r="T185" s="1">
        <v>0</v>
      </c>
      <c r="U185" s="1">
        <v>0</v>
      </c>
      <c r="V185" s="1">
        <v>1</v>
      </c>
      <c r="W185" s="1">
        <v>1</v>
      </c>
      <c r="X185" s="1">
        <v>0.5</v>
      </c>
      <c r="Y185" s="1">
        <v>0.5</v>
      </c>
      <c r="Z185" s="7">
        <f t="shared" si="9"/>
        <v>0.5</v>
      </c>
      <c r="AA185" s="8" t="str">
        <f t="shared" si="10"/>
        <v>ALTAMENTE RIESGOSOS</v>
      </c>
      <c r="AB185" s="8" t="str">
        <f t="shared" si="11"/>
        <v>Considerable nivel de riesgo</v>
      </c>
    </row>
    <row r="186" spans="1:28" x14ac:dyDescent="0.2">
      <c r="A186" s="5" t="s">
        <v>394</v>
      </c>
      <c r="B186" s="5">
        <v>50</v>
      </c>
      <c r="C186" s="6" t="str">
        <f t="shared" si="8"/>
        <v>Adulto</v>
      </c>
      <c r="D186" s="5" t="s">
        <v>41</v>
      </c>
      <c r="E186" s="5" t="s">
        <v>60</v>
      </c>
      <c r="F186" s="5" t="s">
        <v>43</v>
      </c>
      <c r="G186" s="5" t="s">
        <v>44</v>
      </c>
      <c r="H186" s="5" t="s">
        <v>45</v>
      </c>
      <c r="I186" s="5" t="s">
        <v>45</v>
      </c>
      <c r="J186" s="5">
        <v>2015</v>
      </c>
      <c r="L186" s="1">
        <v>0</v>
      </c>
      <c r="M186" s="1">
        <v>0.5</v>
      </c>
      <c r="N186" s="1">
        <v>1</v>
      </c>
      <c r="O186" s="1">
        <v>1</v>
      </c>
      <c r="P186" s="1">
        <v>1</v>
      </c>
      <c r="Q186" s="1">
        <v>0</v>
      </c>
      <c r="R186" s="1">
        <v>1</v>
      </c>
      <c r="S186" s="1">
        <v>1</v>
      </c>
      <c r="T186" s="1">
        <v>0</v>
      </c>
      <c r="U186" s="1">
        <v>1</v>
      </c>
      <c r="V186" s="1">
        <v>1</v>
      </c>
      <c r="W186" s="1">
        <v>1</v>
      </c>
      <c r="X186" s="1">
        <v>0.5</v>
      </c>
      <c r="Y186" s="1">
        <v>1</v>
      </c>
      <c r="Z186" s="7">
        <f t="shared" si="9"/>
        <v>0.7142857142857143</v>
      </c>
      <c r="AA186" s="8" t="str">
        <f t="shared" si="10"/>
        <v>RIESGOSOS</v>
      </c>
      <c r="AB186" s="8" t="str">
        <f t="shared" si="11"/>
        <v>Moderado nivel de riesgo</v>
      </c>
    </row>
    <row r="187" spans="1:28" x14ac:dyDescent="0.2">
      <c r="A187" s="5" t="s">
        <v>395</v>
      </c>
      <c r="B187" s="5">
        <v>55</v>
      </c>
      <c r="C187" s="6" t="str">
        <f t="shared" si="8"/>
        <v>Adulto</v>
      </c>
      <c r="D187" s="5" t="s">
        <v>48</v>
      </c>
      <c r="E187" s="5" t="s">
        <v>42</v>
      </c>
      <c r="F187" s="5" t="s">
        <v>50</v>
      </c>
      <c r="G187" s="5" t="s">
        <v>47</v>
      </c>
      <c r="H187" s="5" t="s">
        <v>51</v>
      </c>
      <c r="I187" s="5" t="s">
        <v>51</v>
      </c>
      <c r="J187" s="5">
        <v>2017</v>
      </c>
      <c r="L187" s="1">
        <v>0</v>
      </c>
      <c r="M187" s="1">
        <v>0.5</v>
      </c>
      <c r="N187" s="1">
        <v>1</v>
      </c>
      <c r="O187" s="1">
        <v>1</v>
      </c>
      <c r="P187" s="1">
        <v>1</v>
      </c>
      <c r="Q187" s="1">
        <v>1</v>
      </c>
      <c r="R187" s="1">
        <v>1</v>
      </c>
      <c r="S187" s="1">
        <v>1</v>
      </c>
      <c r="T187" s="1">
        <v>0</v>
      </c>
      <c r="U187" s="1">
        <v>1</v>
      </c>
      <c r="V187" s="1">
        <v>1</v>
      </c>
      <c r="W187" s="1">
        <v>1</v>
      </c>
      <c r="X187" s="1">
        <v>0.5</v>
      </c>
      <c r="Y187" s="1">
        <v>1</v>
      </c>
      <c r="Z187" s="7">
        <f t="shared" si="9"/>
        <v>0.7857142857142857</v>
      </c>
      <c r="AA187" s="8" t="str">
        <f t="shared" si="10"/>
        <v>SEGUROS</v>
      </c>
      <c r="AB187" s="8" t="str">
        <f t="shared" si="11"/>
        <v>Moderado nivel de riesgo</v>
      </c>
    </row>
    <row r="188" spans="1:28" x14ac:dyDescent="0.2">
      <c r="A188" s="5" t="s">
        <v>396</v>
      </c>
      <c r="B188" s="5">
        <v>56</v>
      </c>
      <c r="C188" s="6" t="str">
        <f t="shared" si="8"/>
        <v>Adulto</v>
      </c>
      <c r="D188" s="5" t="s">
        <v>48</v>
      </c>
      <c r="E188" s="5" t="s">
        <v>42</v>
      </c>
      <c r="F188" s="5" t="s">
        <v>43</v>
      </c>
      <c r="G188" s="5" t="s">
        <v>44</v>
      </c>
      <c r="H188" s="5" t="s">
        <v>49</v>
      </c>
      <c r="I188" s="5" t="s">
        <v>49</v>
      </c>
      <c r="J188" s="5">
        <v>2011</v>
      </c>
      <c r="L188" s="1">
        <v>0</v>
      </c>
      <c r="M188" s="1">
        <v>0.5</v>
      </c>
      <c r="N188" s="1">
        <v>1</v>
      </c>
      <c r="O188" s="1">
        <v>1</v>
      </c>
      <c r="P188" s="1">
        <v>1</v>
      </c>
      <c r="Q188" s="1">
        <v>0</v>
      </c>
      <c r="R188" s="1">
        <v>1</v>
      </c>
      <c r="S188" s="1">
        <v>1</v>
      </c>
      <c r="T188" s="1">
        <v>0</v>
      </c>
      <c r="U188" s="1">
        <v>1</v>
      </c>
      <c r="V188" s="1">
        <v>1</v>
      </c>
      <c r="W188" s="1">
        <v>1</v>
      </c>
      <c r="X188" s="1">
        <v>1</v>
      </c>
      <c r="Y188" s="1">
        <v>1</v>
      </c>
      <c r="Z188" s="7">
        <f t="shared" si="9"/>
        <v>0.75</v>
      </c>
      <c r="AA188" s="8" t="str">
        <f t="shared" si="10"/>
        <v>RIESGOSOS</v>
      </c>
      <c r="AB188" s="8" t="str">
        <f t="shared" si="11"/>
        <v>Moderado nivel de riesgo</v>
      </c>
    </row>
    <row r="189" spans="1:28" x14ac:dyDescent="0.2">
      <c r="A189" s="5" t="s">
        <v>397</v>
      </c>
      <c r="B189" s="5">
        <v>51</v>
      </c>
      <c r="C189" s="6" t="str">
        <f t="shared" si="8"/>
        <v>Adulto</v>
      </c>
      <c r="D189" s="5" t="s">
        <v>41</v>
      </c>
      <c r="E189" s="5" t="s">
        <v>42</v>
      </c>
      <c r="F189" s="5" t="s">
        <v>43</v>
      </c>
      <c r="G189" s="5" t="s">
        <v>70</v>
      </c>
      <c r="H189" s="5" t="s">
        <v>45</v>
      </c>
      <c r="I189" s="5" t="s">
        <v>45</v>
      </c>
      <c r="J189" s="5">
        <v>2014</v>
      </c>
      <c r="L189" s="1">
        <v>0</v>
      </c>
      <c r="M189" s="1">
        <v>0.5</v>
      </c>
      <c r="N189" s="1">
        <v>1</v>
      </c>
      <c r="O189" s="1">
        <v>1</v>
      </c>
      <c r="P189" s="1">
        <v>1</v>
      </c>
      <c r="Q189" s="1">
        <v>0</v>
      </c>
      <c r="R189" s="1">
        <v>1</v>
      </c>
      <c r="S189" s="1">
        <v>1</v>
      </c>
      <c r="T189" s="1">
        <v>0</v>
      </c>
      <c r="U189" s="1">
        <v>1</v>
      </c>
      <c r="V189" s="1">
        <v>1</v>
      </c>
      <c r="W189" s="1">
        <v>1</v>
      </c>
      <c r="X189" s="1">
        <v>0.5</v>
      </c>
      <c r="Y189" s="1">
        <v>1</v>
      </c>
      <c r="Z189" s="7">
        <f t="shared" si="9"/>
        <v>0.7142857142857143</v>
      </c>
      <c r="AA189" s="8" t="str">
        <f t="shared" si="10"/>
        <v>RIESGOSOS</v>
      </c>
      <c r="AB189" s="8" t="str">
        <f t="shared" si="11"/>
        <v>Moderado nivel de riesgo</v>
      </c>
    </row>
    <row r="190" spans="1:28" x14ac:dyDescent="0.2">
      <c r="A190" s="5" t="s">
        <v>398</v>
      </c>
      <c r="B190" s="5">
        <v>50</v>
      </c>
      <c r="C190" s="6" t="str">
        <f t="shared" si="8"/>
        <v>Adulto</v>
      </c>
      <c r="D190" s="5" t="s">
        <v>48</v>
      </c>
      <c r="E190" s="5" t="s">
        <v>42</v>
      </c>
      <c r="F190" s="5" t="s">
        <v>43</v>
      </c>
      <c r="G190" s="5" t="s">
        <v>47</v>
      </c>
      <c r="H190" s="5" t="s">
        <v>51</v>
      </c>
      <c r="I190" s="5" t="s">
        <v>51</v>
      </c>
      <c r="J190" s="5">
        <v>2011</v>
      </c>
      <c r="L190" s="1">
        <v>0</v>
      </c>
      <c r="M190" s="1">
        <v>0.5</v>
      </c>
      <c r="N190" s="1">
        <v>1</v>
      </c>
      <c r="O190" s="1">
        <v>1</v>
      </c>
      <c r="P190" s="1">
        <v>1</v>
      </c>
      <c r="Q190" s="1">
        <v>0</v>
      </c>
      <c r="R190" s="1">
        <v>1</v>
      </c>
      <c r="S190" s="1">
        <v>1</v>
      </c>
      <c r="T190" s="1">
        <v>0</v>
      </c>
      <c r="U190" s="1">
        <v>1</v>
      </c>
      <c r="V190" s="1">
        <v>1</v>
      </c>
      <c r="W190" s="1">
        <v>1</v>
      </c>
      <c r="X190" s="1">
        <v>0</v>
      </c>
      <c r="Y190" s="1">
        <v>1</v>
      </c>
      <c r="Z190" s="7">
        <f t="shared" si="9"/>
        <v>0.6785714285714286</v>
      </c>
      <c r="AA190" s="8" t="str">
        <f t="shared" si="10"/>
        <v>RIESGOSOS</v>
      </c>
      <c r="AB190" s="8" t="str">
        <f t="shared" si="11"/>
        <v>Moderado nivel de riesgo</v>
      </c>
    </row>
    <row r="191" spans="1:28" x14ac:dyDescent="0.2">
      <c r="A191" s="5" t="s">
        <v>399</v>
      </c>
      <c r="B191" s="5">
        <v>23</v>
      </c>
      <c r="C191" s="6" t="str">
        <f t="shared" si="8"/>
        <v>Adulto Joven</v>
      </c>
      <c r="D191" s="5" t="s">
        <v>48</v>
      </c>
      <c r="E191" s="5" t="s">
        <v>57</v>
      </c>
      <c r="F191" s="5" t="s">
        <v>43</v>
      </c>
      <c r="G191" s="5" t="s">
        <v>47</v>
      </c>
      <c r="H191" s="5" t="s">
        <v>45</v>
      </c>
      <c r="I191" s="5" t="s">
        <v>51</v>
      </c>
      <c r="J191" s="5">
        <v>2012</v>
      </c>
      <c r="L191" s="1">
        <v>0</v>
      </c>
      <c r="M191" s="1">
        <v>1</v>
      </c>
      <c r="N191" s="1">
        <v>0</v>
      </c>
      <c r="O191" s="1">
        <v>1</v>
      </c>
      <c r="P191" s="1">
        <v>1</v>
      </c>
      <c r="Q191" s="1">
        <v>1</v>
      </c>
      <c r="R191" s="1">
        <v>1</v>
      </c>
      <c r="S191" s="1">
        <v>1</v>
      </c>
      <c r="T191" s="1">
        <v>1</v>
      </c>
      <c r="U191" s="1">
        <v>0</v>
      </c>
      <c r="V191" s="1">
        <v>0.5</v>
      </c>
      <c r="W191" s="1">
        <v>0.5</v>
      </c>
      <c r="X191" s="1">
        <v>1</v>
      </c>
      <c r="Y191" s="1">
        <v>1</v>
      </c>
      <c r="Z191" s="7">
        <f t="shared" si="9"/>
        <v>0.7142857142857143</v>
      </c>
      <c r="AA191" s="8" t="str">
        <f t="shared" si="10"/>
        <v>RIESGOSOS</v>
      </c>
      <c r="AB191" s="8" t="str">
        <f t="shared" si="11"/>
        <v>Moderado nivel de riesgo</v>
      </c>
    </row>
    <row r="192" spans="1:28" x14ac:dyDescent="0.2">
      <c r="A192" s="5" t="s">
        <v>400</v>
      </c>
      <c r="B192" s="5">
        <v>40</v>
      </c>
      <c r="C192" s="6" t="str">
        <f t="shared" si="8"/>
        <v>Adulto</v>
      </c>
      <c r="D192" s="5" t="s">
        <v>41</v>
      </c>
      <c r="E192" s="5" t="s">
        <v>118</v>
      </c>
      <c r="F192" s="5" t="s">
        <v>43</v>
      </c>
      <c r="G192" s="5" t="s">
        <v>47</v>
      </c>
      <c r="H192" s="5" t="s">
        <v>51</v>
      </c>
      <c r="I192" s="5" t="s">
        <v>51</v>
      </c>
      <c r="J192" s="5">
        <v>2010</v>
      </c>
      <c r="L192" s="1">
        <v>0</v>
      </c>
      <c r="M192" s="1">
        <v>1</v>
      </c>
      <c r="N192" s="1">
        <v>1</v>
      </c>
      <c r="O192" s="1">
        <v>1</v>
      </c>
      <c r="P192" s="1">
        <v>1</v>
      </c>
      <c r="Q192" s="1">
        <v>1</v>
      </c>
      <c r="R192" s="1">
        <v>0</v>
      </c>
      <c r="S192" s="1">
        <v>1</v>
      </c>
      <c r="T192" s="1">
        <v>1</v>
      </c>
      <c r="U192" s="1">
        <v>0</v>
      </c>
      <c r="V192" s="1">
        <v>1</v>
      </c>
      <c r="W192" s="1">
        <v>0.5</v>
      </c>
      <c r="X192" s="1">
        <v>1</v>
      </c>
      <c r="Y192" s="1">
        <v>1</v>
      </c>
      <c r="Z192" s="7">
        <f t="shared" si="9"/>
        <v>0.75</v>
      </c>
      <c r="AA192" s="8" t="str">
        <f t="shared" si="10"/>
        <v>RIESGOSOS</v>
      </c>
      <c r="AB192" s="8" t="str">
        <f t="shared" si="11"/>
        <v>Moderado nivel de riesgo</v>
      </c>
    </row>
    <row r="193" spans="1:28" x14ac:dyDescent="0.2">
      <c r="A193" s="5" t="s">
        <v>401</v>
      </c>
      <c r="B193" s="5">
        <v>23</v>
      </c>
      <c r="C193" s="6" t="str">
        <f t="shared" si="8"/>
        <v>Adulto Joven</v>
      </c>
      <c r="D193" s="5" t="s">
        <v>48</v>
      </c>
      <c r="E193" s="5" t="s">
        <v>119</v>
      </c>
      <c r="F193" s="5" t="s">
        <v>43</v>
      </c>
      <c r="G193" s="5" t="s">
        <v>44</v>
      </c>
      <c r="H193" s="5" t="s">
        <v>45</v>
      </c>
      <c r="I193" s="5" t="s">
        <v>65</v>
      </c>
      <c r="J193" s="5">
        <v>2011</v>
      </c>
      <c r="L193" s="1">
        <v>1</v>
      </c>
      <c r="M193" s="1">
        <v>0</v>
      </c>
      <c r="N193" s="1">
        <v>0</v>
      </c>
      <c r="O193" s="1">
        <v>1</v>
      </c>
      <c r="P193" s="1">
        <v>1</v>
      </c>
      <c r="Q193" s="1">
        <v>1</v>
      </c>
      <c r="R193" s="1">
        <v>1</v>
      </c>
      <c r="S193" s="1">
        <v>1</v>
      </c>
      <c r="T193" s="1">
        <v>0</v>
      </c>
      <c r="U193" s="1">
        <v>0</v>
      </c>
      <c r="V193" s="1">
        <v>0.5</v>
      </c>
      <c r="W193" s="1">
        <v>0.5</v>
      </c>
      <c r="X193" s="1">
        <v>0.5</v>
      </c>
      <c r="Y193" s="1">
        <v>0</v>
      </c>
      <c r="Z193" s="7">
        <f t="shared" si="9"/>
        <v>0.5357142857142857</v>
      </c>
      <c r="AA193" s="8" t="str">
        <f t="shared" si="10"/>
        <v>RIESGOSOS</v>
      </c>
      <c r="AB193" s="8" t="str">
        <f t="shared" si="11"/>
        <v>Considerable nivel de riesgo</v>
      </c>
    </row>
    <row r="194" spans="1:28" x14ac:dyDescent="0.2">
      <c r="A194" s="5" t="s">
        <v>402</v>
      </c>
      <c r="B194" s="5">
        <v>24</v>
      </c>
      <c r="C194" s="6" t="str">
        <f t="shared" si="8"/>
        <v>Adulto Joven</v>
      </c>
      <c r="D194" s="5" t="s">
        <v>48</v>
      </c>
      <c r="E194" s="5" t="s">
        <v>120</v>
      </c>
      <c r="F194" s="5" t="s">
        <v>43</v>
      </c>
      <c r="G194" s="5" t="s">
        <v>44</v>
      </c>
      <c r="H194" s="5" t="s">
        <v>45</v>
      </c>
      <c r="I194" s="5" t="s">
        <v>51</v>
      </c>
      <c r="J194" s="5">
        <v>2012</v>
      </c>
      <c r="L194" s="1">
        <v>0</v>
      </c>
      <c r="M194" s="1">
        <v>1</v>
      </c>
      <c r="N194" s="1">
        <v>1</v>
      </c>
      <c r="O194" s="1">
        <v>1</v>
      </c>
      <c r="P194" s="1">
        <v>1</v>
      </c>
      <c r="Q194" s="1">
        <v>1</v>
      </c>
      <c r="R194" s="1">
        <v>0</v>
      </c>
      <c r="S194" s="1">
        <v>1</v>
      </c>
      <c r="T194" s="1">
        <v>1</v>
      </c>
      <c r="U194" s="1">
        <v>1</v>
      </c>
      <c r="V194" s="1">
        <v>0.5</v>
      </c>
      <c r="W194" s="1">
        <v>0.5</v>
      </c>
      <c r="X194" s="1">
        <v>1</v>
      </c>
      <c r="Y194" s="1">
        <v>1</v>
      </c>
      <c r="Z194" s="7">
        <f t="shared" si="9"/>
        <v>0.7857142857142857</v>
      </c>
      <c r="AA194" s="8" t="str">
        <f t="shared" si="10"/>
        <v>SEGUROS</v>
      </c>
      <c r="AB194" s="8" t="str">
        <f t="shared" si="11"/>
        <v>Moderado nivel de riesgo</v>
      </c>
    </row>
    <row r="195" spans="1:28" x14ac:dyDescent="0.2">
      <c r="A195" s="5" t="s">
        <v>403</v>
      </c>
      <c r="B195" s="5">
        <v>21</v>
      </c>
      <c r="C195" s="6" t="str">
        <f t="shared" si="8"/>
        <v>Adulto Joven</v>
      </c>
      <c r="D195" s="5" t="s">
        <v>48</v>
      </c>
      <c r="E195" s="5" t="s">
        <v>121</v>
      </c>
      <c r="F195" s="5" t="s">
        <v>50</v>
      </c>
      <c r="G195" s="5" t="s">
        <v>44</v>
      </c>
      <c r="H195" s="5" t="s">
        <v>49</v>
      </c>
      <c r="I195" s="5" t="s">
        <v>49</v>
      </c>
      <c r="J195" s="5">
        <v>2013</v>
      </c>
      <c r="L195" s="1">
        <v>1</v>
      </c>
      <c r="M195" s="1">
        <v>1</v>
      </c>
      <c r="N195" s="1">
        <v>0</v>
      </c>
      <c r="O195" s="1">
        <v>0</v>
      </c>
      <c r="P195" s="1">
        <v>1</v>
      </c>
      <c r="Q195" s="1">
        <v>1</v>
      </c>
      <c r="R195" s="1">
        <v>1</v>
      </c>
      <c r="S195" s="1">
        <v>0.5</v>
      </c>
      <c r="T195" s="1">
        <v>0</v>
      </c>
      <c r="U195" s="1">
        <v>1</v>
      </c>
      <c r="V195" s="1">
        <v>0.5</v>
      </c>
      <c r="W195" s="1">
        <v>0</v>
      </c>
      <c r="X195" s="1">
        <v>1</v>
      </c>
      <c r="Y195" s="1">
        <v>0.5</v>
      </c>
      <c r="Z195" s="7">
        <f t="shared" si="9"/>
        <v>0.6071428571428571</v>
      </c>
      <c r="AA195" s="8" t="str">
        <f t="shared" si="10"/>
        <v>RIESGOSOS</v>
      </c>
      <c r="AB195" s="8" t="str">
        <f t="shared" si="11"/>
        <v>Moderado nivel de riesgo</v>
      </c>
    </row>
    <row r="196" spans="1:28" x14ac:dyDescent="0.2">
      <c r="A196" s="5" t="s">
        <v>404</v>
      </c>
      <c r="B196" s="5">
        <v>62</v>
      </c>
      <c r="C196" s="6" t="str">
        <f t="shared" si="8"/>
        <v>Adulto Mayor</v>
      </c>
      <c r="D196" s="5" t="s">
        <v>48</v>
      </c>
      <c r="E196" s="5" t="s">
        <v>122</v>
      </c>
      <c r="F196" s="5" t="s">
        <v>43</v>
      </c>
      <c r="G196" s="5" t="s">
        <v>44</v>
      </c>
      <c r="H196" s="5" t="s">
        <v>51</v>
      </c>
      <c r="I196" s="5" t="s">
        <v>65</v>
      </c>
      <c r="J196" s="5">
        <v>2015</v>
      </c>
      <c r="L196" s="1">
        <v>0</v>
      </c>
      <c r="M196" s="1">
        <v>1</v>
      </c>
      <c r="N196" s="1">
        <v>0</v>
      </c>
      <c r="O196" s="1">
        <v>1</v>
      </c>
      <c r="P196" s="1">
        <v>1</v>
      </c>
      <c r="Q196" s="1">
        <v>1</v>
      </c>
      <c r="R196" s="1">
        <v>1</v>
      </c>
      <c r="S196" s="1">
        <v>1</v>
      </c>
      <c r="T196" s="1">
        <v>1</v>
      </c>
      <c r="U196" s="1">
        <v>0</v>
      </c>
      <c r="V196" s="1">
        <v>1</v>
      </c>
      <c r="W196" s="1">
        <v>1</v>
      </c>
      <c r="X196" s="1">
        <v>0.5</v>
      </c>
      <c r="Y196" s="1">
        <v>1</v>
      </c>
      <c r="Z196" s="7">
        <f t="shared" si="9"/>
        <v>0.75</v>
      </c>
      <c r="AA196" s="8" t="str">
        <f t="shared" si="10"/>
        <v>RIESGOSOS</v>
      </c>
      <c r="AB196" s="8" t="str">
        <f t="shared" si="11"/>
        <v>Moderado nivel de riesgo</v>
      </c>
    </row>
    <row r="197" spans="1:28" x14ac:dyDescent="0.2">
      <c r="A197" s="5" t="s">
        <v>405</v>
      </c>
      <c r="B197" s="5">
        <v>26</v>
      </c>
      <c r="C197" s="6" t="str">
        <f t="shared" ref="C197:C229" si="12">IF((B197&lt;18),"Niño/Adolescente",(IF(AND((B197&gt;17),(B197&lt;30)),"Adulto Joven",(IF(AND((B197&gt;29),(B197&lt;60)),"Adulto","Adulto Mayor")))))</f>
        <v>Adulto Joven</v>
      </c>
      <c r="D197" s="5" t="s">
        <v>48</v>
      </c>
      <c r="E197" s="5" t="s">
        <v>83</v>
      </c>
      <c r="F197" s="5" t="s">
        <v>43</v>
      </c>
      <c r="G197" s="5" t="s">
        <v>47</v>
      </c>
      <c r="H197" s="5" t="s">
        <v>49</v>
      </c>
      <c r="I197" s="5" t="s">
        <v>49</v>
      </c>
      <c r="J197" s="5">
        <v>2009</v>
      </c>
      <c r="L197" s="1">
        <v>1</v>
      </c>
      <c r="M197" s="1">
        <v>1</v>
      </c>
      <c r="N197" s="1">
        <v>0</v>
      </c>
      <c r="O197" s="1">
        <v>1</v>
      </c>
      <c r="P197" s="1">
        <v>1</v>
      </c>
      <c r="Q197" s="1">
        <v>1</v>
      </c>
      <c r="R197" s="1">
        <v>1</v>
      </c>
      <c r="S197" s="1">
        <v>1</v>
      </c>
      <c r="T197" s="1">
        <v>0</v>
      </c>
      <c r="U197" s="1">
        <v>0</v>
      </c>
      <c r="V197" s="1">
        <v>1</v>
      </c>
      <c r="W197" s="1">
        <v>0</v>
      </c>
      <c r="X197" s="1">
        <v>1</v>
      </c>
      <c r="Y197" s="1">
        <v>1</v>
      </c>
      <c r="Z197" s="7">
        <f t="shared" ref="Z197:Z229" si="13">(Y197+X197+W197+V197+U197+T197+S197+R197+Q197+P197+O197+N197+M197+L197)/14</f>
        <v>0.7142857142857143</v>
      </c>
      <c r="AA197" s="8" t="str">
        <f t="shared" ref="AA197:AA229" si="14">IF(AND(Z197&gt;0.75,Z197&lt;=1),"SEGUROS",IF(AND(Z197&gt;0.5,Z197&lt;=0.75),"RIESGOSOS",IF(AND(Z197&gt;0.25,Z197&lt;=0.5),"ALTAMENTE RIESGOSOS","DE RIESGO INMINENTE")))</f>
        <v>RIESGOSOS</v>
      </c>
      <c r="AB197" s="8" t="str">
        <f t="shared" ref="AB197:AB229" si="15">IF(AND(Z197&gt;0.8,Z197&lt;=1),"Bajo nivel de riesgo",IF(AND(Z197&gt;0.6,Z197&lt;=0.8),"Moderado nivel de riesgo",IF(AND(Z197&gt;0.4,Z197&lt;=0.6),"Considerable nivel de riesgo",IF(AND(Z197&gt;0.2,Z197&lt;=0.4),"Alto nivel de riesgo","Máximo nivel de riesgo"))))</f>
        <v>Moderado nivel de riesgo</v>
      </c>
    </row>
    <row r="198" spans="1:28" x14ac:dyDescent="0.2">
      <c r="A198" s="5" t="s">
        <v>406</v>
      </c>
      <c r="B198" s="5">
        <v>26</v>
      </c>
      <c r="C198" s="6" t="str">
        <f t="shared" si="12"/>
        <v>Adulto Joven</v>
      </c>
      <c r="D198" s="5" t="s">
        <v>48</v>
      </c>
      <c r="E198" s="5" t="s">
        <v>42</v>
      </c>
      <c r="F198" s="5" t="s">
        <v>43</v>
      </c>
      <c r="G198" s="5" t="s">
        <v>44</v>
      </c>
      <c r="H198" s="5" t="s">
        <v>45</v>
      </c>
      <c r="I198" s="5" t="s">
        <v>45</v>
      </c>
      <c r="J198" s="5">
        <v>2010</v>
      </c>
      <c r="L198" s="1">
        <v>0</v>
      </c>
      <c r="M198" s="1">
        <v>0</v>
      </c>
      <c r="N198" s="1">
        <v>0</v>
      </c>
      <c r="O198" s="1">
        <v>1</v>
      </c>
      <c r="P198" s="1">
        <v>1</v>
      </c>
      <c r="Q198" s="1">
        <v>1</v>
      </c>
      <c r="R198" s="1">
        <v>1</v>
      </c>
      <c r="S198" s="1">
        <v>1</v>
      </c>
      <c r="T198" s="1">
        <v>0</v>
      </c>
      <c r="U198" s="1">
        <v>1</v>
      </c>
      <c r="V198" s="1">
        <v>1</v>
      </c>
      <c r="W198" s="1">
        <v>1</v>
      </c>
      <c r="X198" s="1">
        <v>1</v>
      </c>
      <c r="Y198" s="1">
        <v>1</v>
      </c>
      <c r="Z198" s="7">
        <f t="shared" si="13"/>
        <v>0.7142857142857143</v>
      </c>
      <c r="AA198" s="8" t="str">
        <f t="shared" si="14"/>
        <v>RIESGOSOS</v>
      </c>
      <c r="AB198" s="8" t="str">
        <f t="shared" si="15"/>
        <v>Moderado nivel de riesgo</v>
      </c>
    </row>
    <row r="199" spans="1:28" x14ac:dyDescent="0.2">
      <c r="A199" s="5" t="s">
        <v>407</v>
      </c>
      <c r="B199" s="5">
        <v>34</v>
      </c>
      <c r="C199" s="6" t="str">
        <f t="shared" si="12"/>
        <v>Adulto</v>
      </c>
      <c r="D199" s="5" t="s">
        <v>41</v>
      </c>
      <c r="E199" s="5" t="s">
        <v>42</v>
      </c>
      <c r="F199" s="5" t="s">
        <v>43</v>
      </c>
      <c r="G199" s="5" t="s">
        <v>70</v>
      </c>
      <c r="H199" s="5" t="s">
        <v>45</v>
      </c>
      <c r="I199" s="5" t="s">
        <v>45</v>
      </c>
      <c r="J199" s="5">
        <v>2007</v>
      </c>
      <c r="L199" s="1">
        <v>0</v>
      </c>
      <c r="M199" s="1">
        <v>1</v>
      </c>
      <c r="N199" s="1">
        <v>1</v>
      </c>
      <c r="O199" s="1">
        <v>1</v>
      </c>
      <c r="P199" s="1">
        <v>1</v>
      </c>
      <c r="Q199" s="1">
        <v>1</v>
      </c>
      <c r="R199" s="1">
        <v>1</v>
      </c>
      <c r="S199" s="1">
        <v>1</v>
      </c>
      <c r="T199" s="1">
        <v>1</v>
      </c>
      <c r="U199" s="1">
        <v>0</v>
      </c>
      <c r="V199" s="1">
        <v>1</v>
      </c>
      <c r="W199" s="1">
        <v>1</v>
      </c>
      <c r="X199" s="1">
        <v>1</v>
      </c>
      <c r="Y199" s="1">
        <v>1</v>
      </c>
      <c r="Z199" s="7">
        <f t="shared" si="13"/>
        <v>0.8571428571428571</v>
      </c>
      <c r="AA199" s="8" t="str">
        <f t="shared" si="14"/>
        <v>SEGUROS</v>
      </c>
      <c r="AB199" s="8" t="str">
        <f t="shared" si="15"/>
        <v>Bajo nivel de riesgo</v>
      </c>
    </row>
    <row r="200" spans="1:28" x14ac:dyDescent="0.2">
      <c r="A200" s="5" t="s">
        <v>408</v>
      </c>
      <c r="B200" s="5">
        <v>60</v>
      </c>
      <c r="C200" s="6" t="str">
        <f t="shared" si="12"/>
        <v>Adulto Mayor</v>
      </c>
      <c r="D200" s="5" t="s">
        <v>48</v>
      </c>
      <c r="E200" s="5" t="s">
        <v>42</v>
      </c>
      <c r="F200" s="5" t="s">
        <v>43</v>
      </c>
      <c r="G200" s="5" t="s">
        <v>47</v>
      </c>
      <c r="H200" s="5" t="s">
        <v>51</v>
      </c>
      <c r="I200" s="5" t="s">
        <v>65</v>
      </c>
      <c r="J200" s="5">
        <v>2010</v>
      </c>
      <c r="L200" s="1">
        <v>0</v>
      </c>
      <c r="M200" s="1">
        <v>0</v>
      </c>
      <c r="N200" s="1">
        <v>1</v>
      </c>
      <c r="O200" s="1">
        <v>1</v>
      </c>
      <c r="P200" s="1">
        <v>1</v>
      </c>
      <c r="Q200" s="1">
        <v>1</v>
      </c>
      <c r="R200" s="1">
        <v>1</v>
      </c>
      <c r="S200" s="1">
        <v>1</v>
      </c>
      <c r="T200" s="1">
        <v>0</v>
      </c>
      <c r="U200" s="1">
        <v>0</v>
      </c>
      <c r="V200" s="1">
        <v>1</v>
      </c>
      <c r="W200" s="1">
        <v>0.5</v>
      </c>
      <c r="X200" s="1">
        <v>1</v>
      </c>
      <c r="Y200" s="1">
        <v>1</v>
      </c>
      <c r="Z200" s="7">
        <f t="shared" si="13"/>
        <v>0.6785714285714286</v>
      </c>
      <c r="AA200" s="8" t="str">
        <f t="shared" si="14"/>
        <v>RIESGOSOS</v>
      </c>
      <c r="AB200" s="8" t="str">
        <f t="shared" si="15"/>
        <v>Moderado nivel de riesgo</v>
      </c>
    </row>
    <row r="201" spans="1:28" x14ac:dyDescent="0.2">
      <c r="A201" s="5" t="s">
        <v>409</v>
      </c>
      <c r="B201" s="5">
        <v>65</v>
      </c>
      <c r="C201" s="6" t="str">
        <f t="shared" si="12"/>
        <v>Adulto Mayor</v>
      </c>
      <c r="D201" s="5" t="s">
        <v>41</v>
      </c>
      <c r="E201" s="5" t="s">
        <v>42</v>
      </c>
      <c r="F201" s="5" t="s">
        <v>43</v>
      </c>
      <c r="G201" s="5" t="s">
        <v>68</v>
      </c>
      <c r="H201" s="5" t="s">
        <v>51</v>
      </c>
      <c r="I201" s="5" t="s">
        <v>65</v>
      </c>
      <c r="J201" s="5">
        <v>2018</v>
      </c>
      <c r="L201" s="1">
        <v>0</v>
      </c>
      <c r="M201" s="1">
        <v>1</v>
      </c>
      <c r="N201" s="1">
        <v>1</v>
      </c>
      <c r="O201" s="1">
        <v>1</v>
      </c>
      <c r="P201" s="1">
        <v>1</v>
      </c>
      <c r="Q201" s="1">
        <v>1</v>
      </c>
      <c r="R201" s="1">
        <v>1</v>
      </c>
      <c r="S201" s="1">
        <v>1</v>
      </c>
      <c r="T201" s="1">
        <v>1</v>
      </c>
      <c r="U201" s="1">
        <v>0</v>
      </c>
      <c r="V201" s="1">
        <v>1</v>
      </c>
      <c r="W201" s="1">
        <v>0.5</v>
      </c>
      <c r="X201" s="1">
        <v>1</v>
      </c>
      <c r="Y201" s="1">
        <v>1</v>
      </c>
      <c r="Z201" s="7">
        <f t="shared" si="13"/>
        <v>0.8214285714285714</v>
      </c>
      <c r="AA201" s="8" t="str">
        <f t="shared" si="14"/>
        <v>SEGUROS</v>
      </c>
      <c r="AB201" s="8" t="str">
        <f t="shared" si="15"/>
        <v>Bajo nivel de riesgo</v>
      </c>
    </row>
    <row r="202" spans="1:28" x14ac:dyDescent="0.2">
      <c r="A202" s="5" t="s">
        <v>410</v>
      </c>
      <c r="B202" s="5">
        <v>22</v>
      </c>
      <c r="C202" s="6" t="str">
        <f t="shared" si="12"/>
        <v>Adulto Joven</v>
      </c>
      <c r="D202" s="5" t="s">
        <v>48</v>
      </c>
      <c r="E202" s="5" t="s">
        <v>123</v>
      </c>
      <c r="F202" s="5" t="s">
        <v>43</v>
      </c>
      <c r="G202" s="5" t="s">
        <v>47</v>
      </c>
      <c r="H202" s="5" t="s">
        <v>45</v>
      </c>
      <c r="I202" s="5" t="s">
        <v>45</v>
      </c>
      <c r="J202" s="5">
        <v>2009</v>
      </c>
      <c r="L202" s="1">
        <v>0</v>
      </c>
      <c r="M202" s="1">
        <v>1</v>
      </c>
      <c r="N202" s="1">
        <v>0</v>
      </c>
      <c r="O202" s="1">
        <v>1</v>
      </c>
      <c r="P202" s="1">
        <v>1</v>
      </c>
      <c r="Q202" s="1">
        <v>1</v>
      </c>
      <c r="R202" s="1">
        <v>1</v>
      </c>
      <c r="S202" s="1">
        <v>0.5</v>
      </c>
      <c r="T202" s="1">
        <v>1</v>
      </c>
      <c r="U202" s="1">
        <v>0</v>
      </c>
      <c r="V202" s="1">
        <v>0.5</v>
      </c>
      <c r="W202" s="1">
        <v>0.5</v>
      </c>
      <c r="X202" s="1">
        <v>1</v>
      </c>
      <c r="Y202" s="1">
        <v>0.5</v>
      </c>
      <c r="Z202" s="7">
        <f t="shared" si="13"/>
        <v>0.6428571428571429</v>
      </c>
      <c r="AA202" s="8" t="str">
        <f t="shared" si="14"/>
        <v>RIESGOSOS</v>
      </c>
      <c r="AB202" s="8" t="str">
        <f t="shared" si="15"/>
        <v>Moderado nivel de riesgo</v>
      </c>
    </row>
    <row r="203" spans="1:28" x14ac:dyDescent="0.2">
      <c r="A203" s="5" t="s">
        <v>411</v>
      </c>
      <c r="B203" s="5">
        <v>24</v>
      </c>
      <c r="C203" s="6" t="str">
        <f t="shared" si="12"/>
        <v>Adulto Joven</v>
      </c>
      <c r="D203" s="5" t="s">
        <v>48</v>
      </c>
      <c r="E203" s="5" t="s">
        <v>42</v>
      </c>
      <c r="F203" s="5" t="s">
        <v>43</v>
      </c>
      <c r="G203" s="5" t="s">
        <v>44</v>
      </c>
      <c r="H203" s="5" t="s">
        <v>49</v>
      </c>
      <c r="I203" s="5" t="s">
        <v>45</v>
      </c>
      <c r="J203" s="5">
        <v>2010</v>
      </c>
      <c r="L203" s="1">
        <v>0</v>
      </c>
      <c r="M203" s="1">
        <v>1</v>
      </c>
      <c r="N203" s="1">
        <v>1</v>
      </c>
      <c r="O203" s="1">
        <v>1</v>
      </c>
      <c r="P203" s="1">
        <v>1</v>
      </c>
      <c r="Q203" s="1">
        <v>1</v>
      </c>
      <c r="R203" s="1">
        <v>1</v>
      </c>
      <c r="S203" s="1">
        <v>1</v>
      </c>
      <c r="T203" s="1">
        <v>1</v>
      </c>
      <c r="U203" s="1">
        <v>1</v>
      </c>
      <c r="V203" s="1">
        <v>1</v>
      </c>
      <c r="W203" s="1">
        <v>0</v>
      </c>
      <c r="X203" s="1">
        <v>1</v>
      </c>
      <c r="Y203" s="1">
        <v>1</v>
      </c>
      <c r="Z203" s="7">
        <f t="shared" si="13"/>
        <v>0.8571428571428571</v>
      </c>
      <c r="AA203" s="8" t="str">
        <f t="shared" si="14"/>
        <v>SEGUROS</v>
      </c>
      <c r="AB203" s="8" t="str">
        <f t="shared" si="15"/>
        <v>Bajo nivel de riesgo</v>
      </c>
    </row>
    <row r="204" spans="1:28" x14ac:dyDescent="0.2">
      <c r="A204" s="5" t="s">
        <v>412</v>
      </c>
      <c r="B204" s="5">
        <v>24</v>
      </c>
      <c r="C204" s="6" t="str">
        <f t="shared" si="12"/>
        <v>Adulto Joven</v>
      </c>
      <c r="D204" s="5" t="s">
        <v>41</v>
      </c>
      <c r="E204" s="5" t="s">
        <v>57</v>
      </c>
      <c r="F204" s="5" t="s">
        <v>43</v>
      </c>
      <c r="G204" s="5" t="s">
        <v>44</v>
      </c>
      <c r="H204" s="5" t="s">
        <v>45</v>
      </c>
      <c r="I204" s="5" t="s">
        <v>45</v>
      </c>
      <c r="J204" s="5">
        <v>2010</v>
      </c>
      <c r="L204" s="1">
        <v>1</v>
      </c>
      <c r="M204" s="1">
        <v>1</v>
      </c>
      <c r="N204" s="1">
        <v>1</v>
      </c>
      <c r="O204" s="1">
        <v>1</v>
      </c>
      <c r="P204" s="1">
        <v>1</v>
      </c>
      <c r="Q204" s="1">
        <v>1</v>
      </c>
      <c r="R204" s="1">
        <v>1</v>
      </c>
      <c r="S204" s="1">
        <v>1</v>
      </c>
      <c r="T204" s="1">
        <v>1</v>
      </c>
      <c r="U204" s="1">
        <v>1</v>
      </c>
      <c r="V204" s="1">
        <v>1</v>
      </c>
      <c r="W204" s="1">
        <v>1</v>
      </c>
      <c r="X204" s="1">
        <v>1</v>
      </c>
      <c r="Y204" s="1">
        <v>1</v>
      </c>
      <c r="Z204" s="7">
        <f t="shared" si="13"/>
        <v>1</v>
      </c>
      <c r="AA204" s="8" t="str">
        <f t="shared" si="14"/>
        <v>SEGUROS</v>
      </c>
      <c r="AB204" s="8" t="str">
        <f t="shared" si="15"/>
        <v>Bajo nivel de riesgo</v>
      </c>
    </row>
    <row r="205" spans="1:28" x14ac:dyDescent="0.2">
      <c r="A205" s="5" t="s">
        <v>413</v>
      </c>
      <c r="B205" s="5">
        <v>53</v>
      </c>
      <c r="C205" s="6" t="str">
        <f t="shared" si="12"/>
        <v>Adulto</v>
      </c>
      <c r="D205" s="5" t="s">
        <v>48</v>
      </c>
      <c r="E205" s="5" t="s">
        <v>42</v>
      </c>
      <c r="F205" s="5" t="s">
        <v>43</v>
      </c>
      <c r="G205" s="5" t="s">
        <v>47</v>
      </c>
      <c r="H205" s="5" t="s">
        <v>45</v>
      </c>
      <c r="I205" s="5" t="s">
        <v>45</v>
      </c>
      <c r="J205" s="5">
        <v>2014</v>
      </c>
      <c r="L205" s="1">
        <v>1</v>
      </c>
      <c r="M205" s="1">
        <v>0</v>
      </c>
      <c r="N205" s="1">
        <v>1</v>
      </c>
      <c r="O205" s="1">
        <v>1</v>
      </c>
      <c r="P205" s="1">
        <v>1</v>
      </c>
      <c r="Q205" s="1">
        <v>1</v>
      </c>
      <c r="R205" s="1">
        <v>1</v>
      </c>
      <c r="S205" s="1">
        <v>1</v>
      </c>
      <c r="T205" s="1">
        <v>0</v>
      </c>
      <c r="U205" s="1">
        <v>1</v>
      </c>
      <c r="V205" s="1">
        <v>0.5</v>
      </c>
      <c r="W205" s="1">
        <v>0.5</v>
      </c>
      <c r="X205" s="1">
        <v>1</v>
      </c>
      <c r="Y205" s="1">
        <v>0</v>
      </c>
      <c r="Z205" s="7">
        <f t="shared" si="13"/>
        <v>0.7142857142857143</v>
      </c>
      <c r="AA205" s="8" t="str">
        <f t="shared" si="14"/>
        <v>RIESGOSOS</v>
      </c>
      <c r="AB205" s="8" t="str">
        <f t="shared" si="15"/>
        <v>Moderado nivel de riesgo</v>
      </c>
    </row>
    <row r="206" spans="1:28" x14ac:dyDescent="0.2">
      <c r="A206" s="5" t="s">
        <v>414</v>
      </c>
      <c r="B206" s="5">
        <v>22</v>
      </c>
      <c r="C206" s="6" t="str">
        <f t="shared" si="12"/>
        <v>Adulto Joven</v>
      </c>
      <c r="D206" s="5" t="s">
        <v>48</v>
      </c>
      <c r="E206" s="5" t="s">
        <v>124</v>
      </c>
      <c r="F206" s="5" t="s">
        <v>43</v>
      </c>
      <c r="G206" s="5" t="s">
        <v>44</v>
      </c>
      <c r="H206" s="5" t="s">
        <v>45</v>
      </c>
      <c r="I206" s="5" t="s">
        <v>45</v>
      </c>
      <c r="J206" s="5">
        <v>2009</v>
      </c>
      <c r="L206" s="1">
        <v>0</v>
      </c>
      <c r="M206" s="1">
        <v>1</v>
      </c>
      <c r="N206" s="1">
        <v>1</v>
      </c>
      <c r="O206" s="1">
        <v>1</v>
      </c>
      <c r="P206" s="1">
        <v>1</v>
      </c>
      <c r="Q206" s="1">
        <v>0</v>
      </c>
      <c r="R206" s="1">
        <v>1</v>
      </c>
      <c r="S206" s="1">
        <v>1</v>
      </c>
      <c r="T206" s="1">
        <v>0</v>
      </c>
      <c r="U206" s="1">
        <v>0</v>
      </c>
      <c r="V206" s="1">
        <v>1</v>
      </c>
      <c r="W206" s="1">
        <v>0.5</v>
      </c>
      <c r="X206" s="1">
        <v>0</v>
      </c>
      <c r="Y206" s="1">
        <v>0</v>
      </c>
      <c r="Z206" s="7">
        <f t="shared" si="13"/>
        <v>0.5357142857142857</v>
      </c>
      <c r="AA206" s="8" t="str">
        <f t="shared" si="14"/>
        <v>RIESGOSOS</v>
      </c>
      <c r="AB206" s="8" t="str">
        <f t="shared" si="15"/>
        <v>Considerable nivel de riesgo</v>
      </c>
    </row>
    <row r="207" spans="1:28" x14ac:dyDescent="0.2">
      <c r="A207" s="5" t="s">
        <v>415</v>
      </c>
      <c r="B207" s="5">
        <v>25</v>
      </c>
      <c r="C207" s="6" t="str">
        <f t="shared" si="12"/>
        <v>Adulto Joven</v>
      </c>
      <c r="D207" s="5" t="s">
        <v>48</v>
      </c>
      <c r="E207" s="5" t="s">
        <v>42</v>
      </c>
      <c r="F207" s="5" t="s">
        <v>43</v>
      </c>
      <c r="G207" s="5" t="s">
        <v>44</v>
      </c>
      <c r="H207" s="5" t="s">
        <v>49</v>
      </c>
      <c r="I207" s="5" t="s">
        <v>49</v>
      </c>
      <c r="J207" s="5">
        <v>2009</v>
      </c>
      <c r="L207" s="1">
        <v>0</v>
      </c>
      <c r="M207" s="1">
        <v>1</v>
      </c>
      <c r="N207" s="1">
        <v>1</v>
      </c>
      <c r="O207" s="1">
        <v>0</v>
      </c>
      <c r="P207" s="1">
        <v>1</v>
      </c>
      <c r="Q207" s="1">
        <v>1</v>
      </c>
      <c r="R207" s="1">
        <v>0</v>
      </c>
      <c r="S207" s="1">
        <v>0</v>
      </c>
      <c r="T207" s="1">
        <v>0</v>
      </c>
      <c r="U207" s="1">
        <v>0</v>
      </c>
      <c r="V207" s="1">
        <v>1</v>
      </c>
      <c r="W207" s="1">
        <v>0.5</v>
      </c>
      <c r="X207" s="1">
        <v>1</v>
      </c>
      <c r="Y207" s="1">
        <v>0</v>
      </c>
      <c r="Z207" s="7">
        <f t="shared" si="13"/>
        <v>0.4642857142857143</v>
      </c>
      <c r="AA207" s="8" t="str">
        <f t="shared" si="14"/>
        <v>ALTAMENTE RIESGOSOS</v>
      </c>
      <c r="AB207" s="8" t="str">
        <f t="shared" si="15"/>
        <v>Considerable nivel de riesgo</v>
      </c>
    </row>
    <row r="208" spans="1:28" x14ac:dyDescent="0.2">
      <c r="A208" s="5" t="s">
        <v>416</v>
      </c>
      <c r="B208" s="5">
        <v>47</v>
      </c>
      <c r="C208" s="6" t="str">
        <f t="shared" si="12"/>
        <v>Adulto</v>
      </c>
      <c r="D208" s="5" t="s">
        <v>41</v>
      </c>
      <c r="E208" s="5" t="s">
        <v>42</v>
      </c>
      <c r="F208" s="5" t="s">
        <v>43</v>
      </c>
      <c r="G208" s="5" t="s">
        <v>47</v>
      </c>
      <c r="H208" s="5" t="s">
        <v>51</v>
      </c>
      <c r="I208" s="5" t="s">
        <v>51</v>
      </c>
      <c r="J208" s="5">
        <v>2012</v>
      </c>
      <c r="L208" s="1">
        <v>0</v>
      </c>
      <c r="M208" s="1">
        <v>1</v>
      </c>
      <c r="N208" s="1">
        <v>1</v>
      </c>
      <c r="O208" s="1">
        <v>1</v>
      </c>
      <c r="P208" s="1">
        <v>1</v>
      </c>
      <c r="Q208" s="1">
        <v>1</v>
      </c>
      <c r="R208" s="1">
        <v>1</v>
      </c>
      <c r="S208" s="1">
        <v>1</v>
      </c>
      <c r="T208" s="1">
        <v>1</v>
      </c>
      <c r="U208" s="1">
        <v>0</v>
      </c>
      <c r="V208" s="1">
        <v>1</v>
      </c>
      <c r="W208" s="1">
        <v>1</v>
      </c>
      <c r="X208" s="1">
        <v>1</v>
      </c>
      <c r="Y208" s="1">
        <v>1</v>
      </c>
      <c r="Z208" s="7">
        <f t="shared" si="13"/>
        <v>0.8571428571428571</v>
      </c>
      <c r="AA208" s="8" t="str">
        <f t="shared" si="14"/>
        <v>SEGUROS</v>
      </c>
      <c r="AB208" s="8" t="str">
        <f t="shared" si="15"/>
        <v>Bajo nivel de riesgo</v>
      </c>
    </row>
    <row r="209" spans="1:28" x14ac:dyDescent="0.2">
      <c r="A209" s="5" t="s">
        <v>417</v>
      </c>
      <c r="B209" s="5">
        <v>83</v>
      </c>
      <c r="C209" s="6" t="str">
        <f t="shared" si="12"/>
        <v>Adulto Mayor</v>
      </c>
      <c r="D209" s="5" t="s">
        <v>41</v>
      </c>
      <c r="E209" s="5" t="s">
        <v>42</v>
      </c>
      <c r="F209" s="5" t="s">
        <v>43</v>
      </c>
      <c r="G209" s="5" t="s">
        <v>47</v>
      </c>
      <c r="H209" s="5" t="s">
        <v>51</v>
      </c>
      <c r="I209" s="5" t="s">
        <v>51</v>
      </c>
      <c r="J209" s="5">
        <v>2008</v>
      </c>
      <c r="L209" s="1">
        <v>0</v>
      </c>
      <c r="M209" s="1">
        <v>1</v>
      </c>
      <c r="N209" s="1">
        <v>1</v>
      </c>
      <c r="O209" s="1">
        <v>1</v>
      </c>
      <c r="P209" s="1">
        <v>1</v>
      </c>
      <c r="Q209" s="1">
        <v>1</v>
      </c>
      <c r="R209" s="1">
        <v>1</v>
      </c>
      <c r="S209" s="1">
        <v>1</v>
      </c>
      <c r="T209" s="1">
        <v>0</v>
      </c>
      <c r="U209" s="1">
        <v>1</v>
      </c>
      <c r="V209" s="1">
        <v>1</v>
      </c>
      <c r="W209" s="1">
        <v>1</v>
      </c>
      <c r="X209" s="1">
        <v>1</v>
      </c>
      <c r="Y209" s="1">
        <v>1</v>
      </c>
      <c r="Z209" s="7">
        <f t="shared" si="13"/>
        <v>0.8571428571428571</v>
      </c>
      <c r="AA209" s="8" t="str">
        <f t="shared" si="14"/>
        <v>SEGUROS</v>
      </c>
      <c r="AB209" s="8" t="str">
        <f t="shared" si="15"/>
        <v>Bajo nivel de riesgo</v>
      </c>
    </row>
    <row r="210" spans="1:28" x14ac:dyDescent="0.2">
      <c r="A210" s="5" t="s">
        <v>418</v>
      </c>
      <c r="B210" s="5">
        <v>27</v>
      </c>
      <c r="C210" s="6" t="str">
        <f t="shared" si="12"/>
        <v>Adulto Joven</v>
      </c>
      <c r="D210" s="5" t="s">
        <v>48</v>
      </c>
      <c r="E210" s="5" t="s">
        <v>42</v>
      </c>
      <c r="F210" s="5" t="s">
        <v>43</v>
      </c>
      <c r="G210" s="5" t="s">
        <v>47</v>
      </c>
      <c r="H210" s="5" t="s">
        <v>49</v>
      </c>
      <c r="I210" s="5" t="s">
        <v>49</v>
      </c>
      <c r="J210" s="5">
        <v>2010</v>
      </c>
      <c r="L210" s="1">
        <v>0</v>
      </c>
      <c r="M210" s="1">
        <v>1</v>
      </c>
      <c r="N210" s="1">
        <v>0</v>
      </c>
      <c r="O210" s="1">
        <v>1</v>
      </c>
      <c r="P210" s="1">
        <v>1</v>
      </c>
      <c r="Q210" s="1">
        <v>0</v>
      </c>
      <c r="R210" s="1">
        <v>1</v>
      </c>
      <c r="S210" s="1">
        <v>1</v>
      </c>
      <c r="T210" s="1">
        <v>1</v>
      </c>
      <c r="U210" s="1">
        <v>0</v>
      </c>
      <c r="V210" s="1">
        <v>0.5</v>
      </c>
      <c r="W210" s="1">
        <v>1</v>
      </c>
      <c r="X210" s="1">
        <v>1</v>
      </c>
      <c r="Y210" s="1">
        <v>0.5</v>
      </c>
      <c r="Z210" s="7">
        <f t="shared" si="13"/>
        <v>0.6428571428571429</v>
      </c>
      <c r="AA210" s="8" t="str">
        <f t="shared" si="14"/>
        <v>RIESGOSOS</v>
      </c>
      <c r="AB210" s="8" t="str">
        <f t="shared" si="15"/>
        <v>Moderado nivel de riesgo</v>
      </c>
    </row>
    <row r="211" spans="1:28" x14ac:dyDescent="0.2">
      <c r="A211" s="5" t="s">
        <v>419</v>
      </c>
      <c r="B211" s="5">
        <v>57</v>
      </c>
      <c r="C211" s="6" t="str">
        <f t="shared" si="12"/>
        <v>Adulto</v>
      </c>
      <c r="D211" s="5" t="s">
        <v>41</v>
      </c>
      <c r="E211" s="5" t="s">
        <v>42</v>
      </c>
      <c r="F211" s="5" t="s">
        <v>43</v>
      </c>
      <c r="G211" s="5" t="s">
        <v>44</v>
      </c>
      <c r="H211" s="5" t="s">
        <v>45</v>
      </c>
      <c r="I211" s="5" t="s">
        <v>51</v>
      </c>
      <c r="J211" s="5">
        <v>2010</v>
      </c>
      <c r="L211" s="1">
        <v>0</v>
      </c>
      <c r="M211" s="1">
        <v>1</v>
      </c>
      <c r="N211" s="1">
        <v>1</v>
      </c>
      <c r="O211" s="1">
        <v>1</v>
      </c>
      <c r="P211" s="1">
        <v>1</v>
      </c>
      <c r="Q211" s="1">
        <v>1</v>
      </c>
      <c r="R211" s="1">
        <v>1</v>
      </c>
      <c r="S211" s="1">
        <v>1</v>
      </c>
      <c r="T211" s="1">
        <v>1</v>
      </c>
      <c r="U211" s="1">
        <v>0</v>
      </c>
      <c r="V211" s="1">
        <v>0.5</v>
      </c>
      <c r="W211" s="1">
        <v>0.5</v>
      </c>
      <c r="X211" s="1">
        <v>0</v>
      </c>
      <c r="Y211" s="1">
        <v>0</v>
      </c>
      <c r="Z211" s="7">
        <f t="shared" si="13"/>
        <v>0.6428571428571429</v>
      </c>
      <c r="AA211" s="8" t="str">
        <f t="shared" si="14"/>
        <v>RIESGOSOS</v>
      </c>
      <c r="AB211" s="8" t="str">
        <f t="shared" si="15"/>
        <v>Moderado nivel de riesgo</v>
      </c>
    </row>
    <row r="212" spans="1:28" x14ac:dyDescent="0.2">
      <c r="A212" s="5" t="s">
        <v>420</v>
      </c>
      <c r="B212" s="5">
        <v>23</v>
      </c>
      <c r="C212" s="6" t="str">
        <f t="shared" si="12"/>
        <v>Adulto Joven</v>
      </c>
      <c r="D212" s="5" t="s">
        <v>48</v>
      </c>
      <c r="E212" s="5" t="s">
        <v>42</v>
      </c>
      <c r="F212" s="5" t="s">
        <v>43</v>
      </c>
      <c r="G212" s="5" t="s">
        <v>44</v>
      </c>
      <c r="H212" s="5" t="s">
        <v>49</v>
      </c>
      <c r="I212" s="5" t="s">
        <v>45</v>
      </c>
      <c r="J212" s="5">
        <v>2013</v>
      </c>
      <c r="L212" s="1">
        <v>1</v>
      </c>
      <c r="M212" s="1">
        <v>1</v>
      </c>
      <c r="N212" s="1">
        <v>0</v>
      </c>
      <c r="O212" s="1">
        <v>1</v>
      </c>
      <c r="P212" s="1">
        <v>1</v>
      </c>
      <c r="Q212" s="1">
        <v>1</v>
      </c>
      <c r="R212" s="1">
        <v>1</v>
      </c>
      <c r="S212" s="1">
        <v>0.5</v>
      </c>
      <c r="T212" s="1">
        <v>0</v>
      </c>
      <c r="U212" s="1">
        <v>1</v>
      </c>
      <c r="V212" s="1">
        <v>1</v>
      </c>
      <c r="W212" s="1">
        <v>0.5</v>
      </c>
      <c r="X212" s="1">
        <v>0.5</v>
      </c>
      <c r="Y212" s="1">
        <v>0.5</v>
      </c>
      <c r="Z212" s="7">
        <f t="shared" si="13"/>
        <v>0.7142857142857143</v>
      </c>
      <c r="AA212" s="8" t="str">
        <f t="shared" si="14"/>
        <v>RIESGOSOS</v>
      </c>
      <c r="AB212" s="8" t="str">
        <f t="shared" si="15"/>
        <v>Moderado nivel de riesgo</v>
      </c>
    </row>
    <row r="213" spans="1:28" x14ac:dyDescent="0.2">
      <c r="A213" s="5" t="s">
        <v>421</v>
      </c>
      <c r="B213" s="5">
        <v>42</v>
      </c>
      <c r="C213" s="6" t="str">
        <f t="shared" si="12"/>
        <v>Adulto</v>
      </c>
      <c r="D213" s="5" t="s">
        <v>41</v>
      </c>
      <c r="E213" s="5" t="s">
        <v>42</v>
      </c>
      <c r="F213" s="5" t="s">
        <v>43</v>
      </c>
      <c r="G213" s="5" t="s">
        <v>47</v>
      </c>
      <c r="H213" s="5" t="s">
        <v>65</v>
      </c>
      <c r="I213" s="5" t="s">
        <v>65</v>
      </c>
      <c r="J213" s="5">
        <v>2014</v>
      </c>
      <c r="L213" s="1">
        <v>0</v>
      </c>
      <c r="M213" s="1">
        <v>1</v>
      </c>
      <c r="N213" s="1">
        <v>1</v>
      </c>
      <c r="O213" s="1">
        <v>1</v>
      </c>
      <c r="P213" s="1">
        <v>1</v>
      </c>
      <c r="Q213" s="1">
        <v>1</v>
      </c>
      <c r="R213" s="1">
        <v>0</v>
      </c>
      <c r="S213" s="1">
        <v>0</v>
      </c>
      <c r="T213" s="1">
        <v>0</v>
      </c>
      <c r="U213" s="1">
        <v>1</v>
      </c>
      <c r="V213" s="1">
        <v>1</v>
      </c>
      <c r="W213" s="1">
        <v>0.5</v>
      </c>
      <c r="X213" s="1">
        <v>0.5</v>
      </c>
      <c r="Y213" s="1">
        <v>0</v>
      </c>
      <c r="Z213" s="7">
        <f t="shared" si="13"/>
        <v>0.5714285714285714</v>
      </c>
      <c r="AA213" s="8" t="str">
        <f t="shared" si="14"/>
        <v>RIESGOSOS</v>
      </c>
      <c r="AB213" s="8" t="str">
        <f t="shared" si="15"/>
        <v>Considerable nivel de riesgo</v>
      </c>
    </row>
    <row r="214" spans="1:28" x14ac:dyDescent="0.2">
      <c r="A214" s="5" t="s">
        <v>422</v>
      </c>
      <c r="B214" s="5">
        <v>26</v>
      </c>
      <c r="C214" s="6" t="str">
        <f t="shared" si="12"/>
        <v>Adulto Joven</v>
      </c>
      <c r="D214" s="5" t="s">
        <v>48</v>
      </c>
      <c r="E214" s="5" t="s">
        <v>42</v>
      </c>
      <c r="F214" s="5" t="s">
        <v>43</v>
      </c>
      <c r="G214" s="5" t="s">
        <v>47</v>
      </c>
      <c r="H214" s="5" t="s">
        <v>49</v>
      </c>
      <c r="I214" s="5" t="s">
        <v>45</v>
      </c>
      <c r="J214" s="5">
        <v>2008</v>
      </c>
      <c r="L214" s="1">
        <v>1</v>
      </c>
      <c r="M214" s="1">
        <v>1</v>
      </c>
      <c r="N214" s="1">
        <v>1</v>
      </c>
      <c r="O214" s="1">
        <v>1</v>
      </c>
      <c r="P214" s="1">
        <v>1</v>
      </c>
      <c r="Q214" s="1">
        <v>1</v>
      </c>
      <c r="R214" s="1">
        <v>1</v>
      </c>
      <c r="S214" s="1">
        <v>0.5</v>
      </c>
      <c r="T214" s="1">
        <v>0</v>
      </c>
      <c r="U214" s="1">
        <v>1</v>
      </c>
      <c r="V214" s="1">
        <v>0.5</v>
      </c>
      <c r="W214" s="1">
        <v>0.5</v>
      </c>
      <c r="X214" s="1">
        <v>0</v>
      </c>
      <c r="Y214" s="1">
        <v>1</v>
      </c>
      <c r="Z214" s="7">
        <f t="shared" si="13"/>
        <v>0.75</v>
      </c>
      <c r="AA214" s="8" t="str">
        <f t="shared" si="14"/>
        <v>RIESGOSOS</v>
      </c>
      <c r="AB214" s="8" t="str">
        <f t="shared" si="15"/>
        <v>Moderado nivel de riesgo</v>
      </c>
    </row>
    <row r="215" spans="1:28" x14ac:dyDescent="0.2">
      <c r="A215" s="5" t="s">
        <v>423</v>
      </c>
      <c r="B215" s="5">
        <v>53</v>
      </c>
      <c r="C215" s="6" t="str">
        <f t="shared" si="12"/>
        <v>Adulto</v>
      </c>
      <c r="D215" s="5" t="s">
        <v>41</v>
      </c>
      <c r="E215" s="5" t="s">
        <v>42</v>
      </c>
      <c r="F215" s="5" t="s">
        <v>43</v>
      </c>
      <c r="G215" s="5" t="s">
        <v>44</v>
      </c>
      <c r="H215" s="5" t="s">
        <v>51</v>
      </c>
      <c r="I215" s="5" t="s">
        <v>51</v>
      </c>
      <c r="J215" s="5">
        <v>2018</v>
      </c>
      <c r="L215" s="1">
        <v>0</v>
      </c>
      <c r="M215" s="1">
        <v>0</v>
      </c>
      <c r="N215" s="1">
        <v>1</v>
      </c>
      <c r="O215" s="1">
        <v>1</v>
      </c>
      <c r="P215" s="1">
        <v>1</v>
      </c>
      <c r="Q215" s="1">
        <v>1</v>
      </c>
      <c r="R215" s="1">
        <v>1</v>
      </c>
      <c r="S215" s="1">
        <v>1</v>
      </c>
      <c r="T215" s="1">
        <v>1</v>
      </c>
      <c r="U215" s="1">
        <v>0</v>
      </c>
      <c r="V215" s="1">
        <v>1</v>
      </c>
      <c r="W215" s="1">
        <v>1</v>
      </c>
      <c r="X215" s="1">
        <v>1</v>
      </c>
      <c r="Y215" s="1">
        <v>1</v>
      </c>
      <c r="Z215" s="7">
        <f t="shared" si="13"/>
        <v>0.7857142857142857</v>
      </c>
      <c r="AA215" s="8" t="str">
        <f t="shared" si="14"/>
        <v>SEGUROS</v>
      </c>
      <c r="AB215" s="8" t="str">
        <f t="shared" si="15"/>
        <v>Moderado nivel de riesgo</v>
      </c>
    </row>
    <row r="216" spans="1:28" x14ac:dyDescent="0.2">
      <c r="A216" s="5" t="s">
        <v>424</v>
      </c>
      <c r="B216" s="5">
        <v>47</v>
      </c>
      <c r="C216" s="6" t="str">
        <f t="shared" si="12"/>
        <v>Adulto</v>
      </c>
      <c r="D216" s="5" t="s">
        <v>48</v>
      </c>
      <c r="E216" s="5" t="s">
        <v>72</v>
      </c>
      <c r="F216" s="5" t="s">
        <v>43</v>
      </c>
      <c r="G216" s="5" t="s">
        <v>47</v>
      </c>
      <c r="H216" s="5" t="s">
        <v>45</v>
      </c>
      <c r="I216" s="5" t="s">
        <v>45</v>
      </c>
      <c r="J216" s="5">
        <v>2013</v>
      </c>
      <c r="L216" s="1">
        <v>0</v>
      </c>
      <c r="M216" s="1">
        <v>1</v>
      </c>
      <c r="N216" s="1">
        <v>1</v>
      </c>
      <c r="O216" s="1">
        <v>1</v>
      </c>
      <c r="P216" s="1">
        <v>1</v>
      </c>
      <c r="Q216" s="1">
        <v>1</v>
      </c>
      <c r="R216" s="1">
        <v>1</v>
      </c>
      <c r="S216" s="1">
        <v>1</v>
      </c>
      <c r="T216" s="1">
        <v>1</v>
      </c>
      <c r="U216" s="1">
        <v>0</v>
      </c>
      <c r="V216" s="1">
        <v>0.5</v>
      </c>
      <c r="W216" s="1">
        <v>0.5</v>
      </c>
      <c r="X216" s="1">
        <v>1</v>
      </c>
      <c r="Y216" s="1">
        <v>1</v>
      </c>
      <c r="Z216" s="7">
        <f t="shared" si="13"/>
        <v>0.7857142857142857</v>
      </c>
      <c r="AA216" s="8" t="str">
        <f t="shared" si="14"/>
        <v>SEGUROS</v>
      </c>
      <c r="AB216" s="8" t="str">
        <f t="shared" si="15"/>
        <v>Moderado nivel de riesgo</v>
      </c>
    </row>
    <row r="217" spans="1:28" x14ac:dyDescent="0.2">
      <c r="A217" s="5" t="s">
        <v>425</v>
      </c>
      <c r="B217" s="5">
        <v>77</v>
      </c>
      <c r="C217" s="6" t="str">
        <f t="shared" si="12"/>
        <v>Adulto Mayor</v>
      </c>
      <c r="D217" s="5" t="s">
        <v>41</v>
      </c>
      <c r="E217" s="5" t="s">
        <v>42</v>
      </c>
      <c r="F217" s="5" t="s">
        <v>43</v>
      </c>
      <c r="G217" s="5" t="s">
        <v>47</v>
      </c>
      <c r="H217" s="5" t="s">
        <v>65</v>
      </c>
      <c r="I217" s="5" t="s">
        <v>65</v>
      </c>
      <c r="J217" s="5">
        <v>2018</v>
      </c>
      <c r="L217" s="1">
        <v>0</v>
      </c>
      <c r="M217" s="1">
        <v>1</v>
      </c>
      <c r="N217" s="1">
        <v>1</v>
      </c>
      <c r="O217" s="1">
        <v>1</v>
      </c>
      <c r="P217" s="1">
        <v>1</v>
      </c>
      <c r="Q217" s="1">
        <v>1</v>
      </c>
      <c r="R217" s="1">
        <v>1</v>
      </c>
      <c r="S217" s="1">
        <v>1</v>
      </c>
      <c r="T217" s="1">
        <v>0</v>
      </c>
      <c r="U217" s="1">
        <v>1</v>
      </c>
      <c r="V217" s="1">
        <v>1</v>
      </c>
      <c r="W217" s="1">
        <v>1</v>
      </c>
      <c r="X217" s="1">
        <v>1</v>
      </c>
      <c r="Y217" s="1">
        <v>1</v>
      </c>
      <c r="Z217" s="7">
        <f t="shared" si="13"/>
        <v>0.8571428571428571</v>
      </c>
      <c r="AA217" s="8" t="str">
        <f t="shared" si="14"/>
        <v>SEGUROS</v>
      </c>
      <c r="AB217" s="8" t="str">
        <f t="shared" si="15"/>
        <v>Bajo nivel de riesgo</v>
      </c>
    </row>
    <row r="218" spans="1:28" x14ac:dyDescent="0.2">
      <c r="A218" s="5" t="s">
        <v>426</v>
      </c>
      <c r="B218" s="5">
        <v>24</v>
      </c>
      <c r="C218" s="6" t="str">
        <f t="shared" si="12"/>
        <v>Adulto Joven</v>
      </c>
      <c r="D218" s="5" t="s">
        <v>48</v>
      </c>
      <c r="E218" s="5" t="s">
        <v>60</v>
      </c>
      <c r="F218" s="5" t="s">
        <v>43</v>
      </c>
      <c r="G218" s="5" t="s">
        <v>44</v>
      </c>
      <c r="H218" s="5" t="s">
        <v>49</v>
      </c>
      <c r="I218" s="5" t="s">
        <v>51</v>
      </c>
      <c r="J218" s="5">
        <v>2010</v>
      </c>
      <c r="L218" s="1">
        <v>1</v>
      </c>
      <c r="M218" s="1">
        <v>1</v>
      </c>
      <c r="N218" s="1">
        <v>1</v>
      </c>
      <c r="O218" s="1">
        <v>1</v>
      </c>
      <c r="P218" s="1">
        <v>1</v>
      </c>
      <c r="Q218" s="1">
        <v>1</v>
      </c>
      <c r="R218" s="1">
        <v>0</v>
      </c>
      <c r="S218" s="1">
        <v>1</v>
      </c>
      <c r="T218" s="1">
        <v>1</v>
      </c>
      <c r="U218" s="1">
        <v>1</v>
      </c>
      <c r="V218" s="1">
        <v>0</v>
      </c>
      <c r="W218" s="1">
        <v>0</v>
      </c>
      <c r="X218" s="1">
        <v>0</v>
      </c>
      <c r="Y218" s="1">
        <v>1</v>
      </c>
      <c r="Z218" s="7">
        <f t="shared" si="13"/>
        <v>0.7142857142857143</v>
      </c>
      <c r="AA218" s="8" t="str">
        <f t="shared" si="14"/>
        <v>RIESGOSOS</v>
      </c>
      <c r="AB218" s="8" t="str">
        <f t="shared" si="15"/>
        <v>Moderado nivel de riesgo</v>
      </c>
    </row>
    <row r="219" spans="1:28" x14ac:dyDescent="0.2">
      <c r="A219" s="5" t="s">
        <v>427</v>
      </c>
      <c r="B219" s="5">
        <v>20</v>
      </c>
      <c r="C219" s="6" t="str">
        <f t="shared" si="12"/>
        <v>Adulto Joven</v>
      </c>
      <c r="D219" s="5" t="s">
        <v>48</v>
      </c>
      <c r="E219" s="5" t="s">
        <v>120</v>
      </c>
      <c r="F219" s="5" t="s">
        <v>43</v>
      </c>
      <c r="G219" s="5" t="s">
        <v>47</v>
      </c>
      <c r="H219" s="5" t="s">
        <v>49</v>
      </c>
      <c r="I219" s="5" t="s">
        <v>45</v>
      </c>
      <c r="J219" s="5">
        <v>2010</v>
      </c>
      <c r="L219" s="1">
        <v>1</v>
      </c>
      <c r="M219" s="1">
        <v>1</v>
      </c>
      <c r="N219" s="1">
        <v>0</v>
      </c>
      <c r="O219" s="1">
        <v>1</v>
      </c>
      <c r="P219" s="1">
        <v>1</v>
      </c>
      <c r="Q219" s="1">
        <v>1</v>
      </c>
      <c r="R219" s="1">
        <v>1</v>
      </c>
      <c r="S219" s="1">
        <v>0.5</v>
      </c>
      <c r="T219" s="1">
        <v>0</v>
      </c>
      <c r="U219" s="1">
        <v>1</v>
      </c>
      <c r="V219" s="1">
        <v>0.5</v>
      </c>
      <c r="W219" s="1">
        <v>0.5</v>
      </c>
      <c r="X219" s="1">
        <v>0.5</v>
      </c>
      <c r="Y219" s="1">
        <v>0.5</v>
      </c>
      <c r="Z219" s="7">
        <f t="shared" si="13"/>
        <v>0.6785714285714286</v>
      </c>
      <c r="AA219" s="8" t="str">
        <f t="shared" si="14"/>
        <v>RIESGOSOS</v>
      </c>
      <c r="AB219" s="8" t="str">
        <f t="shared" si="15"/>
        <v>Moderado nivel de riesgo</v>
      </c>
    </row>
    <row r="220" spans="1:28" x14ac:dyDescent="0.2">
      <c r="A220" s="5" t="s">
        <v>428</v>
      </c>
      <c r="B220" s="5">
        <v>51</v>
      </c>
      <c r="C220" s="6" t="str">
        <f t="shared" si="12"/>
        <v>Adulto</v>
      </c>
      <c r="D220" s="5" t="s">
        <v>48</v>
      </c>
      <c r="E220" s="5" t="s">
        <v>42</v>
      </c>
      <c r="F220" s="5" t="s">
        <v>43</v>
      </c>
      <c r="G220" s="5" t="s">
        <v>47</v>
      </c>
      <c r="H220" s="5" t="s">
        <v>51</v>
      </c>
      <c r="I220" s="5" t="s">
        <v>65</v>
      </c>
      <c r="J220" s="5">
        <v>2013</v>
      </c>
      <c r="L220" s="1">
        <v>0</v>
      </c>
      <c r="M220" s="1">
        <v>1</v>
      </c>
      <c r="N220" s="1">
        <v>1</v>
      </c>
      <c r="O220" s="1">
        <v>1</v>
      </c>
      <c r="P220" s="1">
        <v>1</v>
      </c>
      <c r="Q220" s="1">
        <v>1</v>
      </c>
      <c r="R220" s="1">
        <v>0</v>
      </c>
      <c r="S220" s="1">
        <v>0</v>
      </c>
      <c r="T220" s="1">
        <v>0</v>
      </c>
      <c r="U220" s="1">
        <v>1</v>
      </c>
      <c r="V220" s="1">
        <v>1</v>
      </c>
      <c r="W220" s="1">
        <v>1</v>
      </c>
      <c r="X220" s="1">
        <v>1</v>
      </c>
      <c r="Y220" s="1">
        <v>0</v>
      </c>
      <c r="Z220" s="7">
        <f t="shared" si="13"/>
        <v>0.6428571428571429</v>
      </c>
      <c r="AA220" s="8" t="str">
        <f t="shared" si="14"/>
        <v>RIESGOSOS</v>
      </c>
      <c r="AB220" s="8" t="str">
        <f t="shared" si="15"/>
        <v>Moderado nivel de riesgo</v>
      </c>
    </row>
    <row r="221" spans="1:28" x14ac:dyDescent="0.2">
      <c r="A221" s="5" t="s">
        <v>429</v>
      </c>
      <c r="B221" s="5">
        <v>19</v>
      </c>
      <c r="C221" s="6" t="str">
        <f t="shared" si="12"/>
        <v>Adulto Joven</v>
      </c>
      <c r="D221" s="5" t="s">
        <v>41</v>
      </c>
      <c r="E221" s="5" t="s">
        <v>125</v>
      </c>
      <c r="F221" s="5" t="s">
        <v>43</v>
      </c>
      <c r="G221" s="5" t="s">
        <v>44</v>
      </c>
      <c r="H221" s="5" t="s">
        <v>45</v>
      </c>
      <c r="I221" s="5" t="s">
        <v>45</v>
      </c>
      <c r="J221" s="5">
        <v>2010</v>
      </c>
      <c r="L221" s="1">
        <v>0</v>
      </c>
      <c r="M221" s="1">
        <v>1</v>
      </c>
      <c r="N221" s="1">
        <v>1</v>
      </c>
      <c r="O221" s="1">
        <v>0</v>
      </c>
      <c r="P221" s="1">
        <v>0</v>
      </c>
      <c r="Q221" s="1">
        <v>0</v>
      </c>
      <c r="R221" s="1">
        <v>1</v>
      </c>
      <c r="S221" s="1">
        <v>0</v>
      </c>
      <c r="T221" s="1">
        <v>1</v>
      </c>
      <c r="U221" s="1">
        <v>0</v>
      </c>
      <c r="V221" s="1">
        <v>1</v>
      </c>
      <c r="W221" s="1">
        <v>1</v>
      </c>
      <c r="X221" s="1">
        <v>1</v>
      </c>
      <c r="Y221" s="1">
        <v>0</v>
      </c>
      <c r="Z221" s="7">
        <f t="shared" si="13"/>
        <v>0.5</v>
      </c>
      <c r="AA221" s="8" t="str">
        <f t="shared" si="14"/>
        <v>ALTAMENTE RIESGOSOS</v>
      </c>
      <c r="AB221" s="8" t="str">
        <f t="shared" si="15"/>
        <v>Considerable nivel de riesgo</v>
      </c>
    </row>
    <row r="222" spans="1:28" x14ac:dyDescent="0.2">
      <c r="A222" s="5" t="s">
        <v>430</v>
      </c>
      <c r="B222" s="5">
        <v>47</v>
      </c>
      <c r="C222" s="6" t="str">
        <f t="shared" si="12"/>
        <v>Adulto</v>
      </c>
      <c r="D222" s="5" t="s">
        <v>41</v>
      </c>
      <c r="E222" s="5" t="s">
        <v>72</v>
      </c>
      <c r="F222" s="5" t="s">
        <v>43</v>
      </c>
      <c r="G222" s="5" t="s">
        <v>44</v>
      </c>
      <c r="H222" s="5" t="s">
        <v>51</v>
      </c>
      <c r="I222" s="5" t="s">
        <v>51</v>
      </c>
      <c r="J222" s="5">
        <v>2010</v>
      </c>
      <c r="L222" s="1">
        <v>0</v>
      </c>
      <c r="M222" s="1">
        <v>1</v>
      </c>
      <c r="N222" s="1">
        <v>1</v>
      </c>
      <c r="O222" s="1">
        <v>0</v>
      </c>
      <c r="P222" s="1">
        <v>1</v>
      </c>
      <c r="Q222" s="1">
        <v>1</v>
      </c>
      <c r="R222" s="1">
        <v>0</v>
      </c>
      <c r="S222" s="1">
        <v>0</v>
      </c>
      <c r="T222" s="1">
        <v>0</v>
      </c>
      <c r="U222" s="1">
        <v>1</v>
      </c>
      <c r="V222" s="1">
        <v>0.5</v>
      </c>
      <c r="W222" s="1">
        <v>1</v>
      </c>
      <c r="X222" s="1">
        <v>0</v>
      </c>
      <c r="Y222" s="1">
        <v>0</v>
      </c>
      <c r="Z222" s="7">
        <f t="shared" si="13"/>
        <v>0.4642857142857143</v>
      </c>
      <c r="AA222" s="8" t="str">
        <f t="shared" si="14"/>
        <v>ALTAMENTE RIESGOSOS</v>
      </c>
      <c r="AB222" s="8" t="str">
        <f t="shared" si="15"/>
        <v>Considerable nivel de riesgo</v>
      </c>
    </row>
    <row r="223" spans="1:28" x14ac:dyDescent="0.2">
      <c r="A223" s="5" t="s">
        <v>431</v>
      </c>
      <c r="B223" s="5">
        <v>43</v>
      </c>
      <c r="C223" s="6" t="str">
        <f t="shared" si="12"/>
        <v>Adulto</v>
      </c>
      <c r="D223" s="5" t="s">
        <v>41</v>
      </c>
      <c r="E223" s="5" t="s">
        <v>72</v>
      </c>
      <c r="F223" s="5" t="s">
        <v>43</v>
      </c>
      <c r="G223" s="5" t="s">
        <v>44</v>
      </c>
      <c r="H223" s="5" t="s">
        <v>45</v>
      </c>
      <c r="I223" s="5" t="s">
        <v>51</v>
      </c>
      <c r="J223" s="5">
        <v>2015</v>
      </c>
      <c r="L223" s="1">
        <v>0</v>
      </c>
      <c r="M223" s="1">
        <v>1</v>
      </c>
      <c r="N223" s="1">
        <v>1</v>
      </c>
      <c r="O223" s="1">
        <v>1</v>
      </c>
      <c r="P223" s="1">
        <v>1</v>
      </c>
      <c r="Q223" s="1">
        <v>0</v>
      </c>
      <c r="R223" s="1">
        <v>0</v>
      </c>
      <c r="S223" s="1">
        <v>0.5</v>
      </c>
      <c r="T223" s="1">
        <v>0</v>
      </c>
      <c r="U223" s="1">
        <v>1</v>
      </c>
      <c r="V223" s="1">
        <v>1</v>
      </c>
      <c r="W223" s="1">
        <v>1</v>
      </c>
      <c r="X223" s="1">
        <v>1</v>
      </c>
      <c r="Y223" s="1">
        <v>0.5</v>
      </c>
      <c r="Z223" s="7">
        <f t="shared" si="13"/>
        <v>0.6428571428571429</v>
      </c>
      <c r="AA223" s="8" t="str">
        <f t="shared" si="14"/>
        <v>RIESGOSOS</v>
      </c>
      <c r="AB223" s="8" t="str">
        <f t="shared" si="15"/>
        <v>Moderado nivel de riesgo</v>
      </c>
    </row>
    <row r="224" spans="1:28" x14ac:dyDescent="0.2">
      <c r="A224" s="5" t="s">
        <v>432</v>
      </c>
      <c r="B224" s="5">
        <v>45</v>
      </c>
      <c r="C224" s="6" t="str">
        <f t="shared" si="12"/>
        <v>Adulto</v>
      </c>
      <c r="D224" s="5" t="s">
        <v>41</v>
      </c>
      <c r="E224" s="5" t="s">
        <v>72</v>
      </c>
      <c r="F224" s="5" t="s">
        <v>43</v>
      </c>
      <c r="G224" s="5" t="s">
        <v>70</v>
      </c>
      <c r="H224" s="5" t="s">
        <v>45</v>
      </c>
      <c r="I224" s="5" t="s">
        <v>51</v>
      </c>
      <c r="J224" s="5">
        <v>2005</v>
      </c>
      <c r="L224" s="1">
        <v>0</v>
      </c>
      <c r="M224" s="1">
        <v>1</v>
      </c>
      <c r="N224" s="1">
        <v>1</v>
      </c>
      <c r="O224" s="1">
        <v>1</v>
      </c>
      <c r="P224" s="1">
        <v>1</v>
      </c>
      <c r="Q224" s="1">
        <v>1</v>
      </c>
      <c r="R224" s="1">
        <v>0</v>
      </c>
      <c r="S224" s="1">
        <v>1</v>
      </c>
      <c r="T224" s="1">
        <v>0</v>
      </c>
      <c r="U224" s="1">
        <v>1</v>
      </c>
      <c r="V224" s="1">
        <v>1</v>
      </c>
      <c r="W224" s="1">
        <v>1</v>
      </c>
      <c r="X224" s="1">
        <v>1</v>
      </c>
      <c r="Y224" s="1">
        <v>1</v>
      </c>
      <c r="Z224" s="7">
        <f t="shared" si="13"/>
        <v>0.7857142857142857</v>
      </c>
      <c r="AA224" s="8" t="str">
        <f t="shared" si="14"/>
        <v>SEGUROS</v>
      </c>
      <c r="AB224" s="8" t="str">
        <f t="shared" si="15"/>
        <v>Moderado nivel de riesgo</v>
      </c>
    </row>
    <row r="225" spans="1:28" x14ac:dyDescent="0.2">
      <c r="A225" s="5" t="s">
        <v>433</v>
      </c>
      <c r="B225" s="5">
        <v>19</v>
      </c>
      <c r="C225" s="6" t="str">
        <f t="shared" si="12"/>
        <v>Adulto Joven</v>
      </c>
      <c r="D225" s="5" t="s">
        <v>41</v>
      </c>
      <c r="E225" s="5" t="s">
        <v>126</v>
      </c>
      <c r="F225" s="5" t="s">
        <v>43</v>
      </c>
      <c r="G225" s="5" t="s">
        <v>44</v>
      </c>
      <c r="H225" s="5" t="s">
        <v>45</v>
      </c>
      <c r="I225" s="5" t="s">
        <v>51</v>
      </c>
      <c r="J225" s="5">
        <v>2012</v>
      </c>
      <c r="L225" s="1">
        <v>0</v>
      </c>
      <c r="M225" s="1">
        <v>1</v>
      </c>
      <c r="N225" s="1">
        <v>0</v>
      </c>
      <c r="O225" s="1">
        <v>0</v>
      </c>
      <c r="P225" s="1">
        <v>1</v>
      </c>
      <c r="Q225" s="1">
        <v>1</v>
      </c>
      <c r="R225" s="1">
        <v>1</v>
      </c>
      <c r="S225" s="1">
        <v>0.5</v>
      </c>
      <c r="T225" s="1">
        <v>1</v>
      </c>
      <c r="U225" s="1">
        <v>0</v>
      </c>
      <c r="V225" s="1">
        <v>0.5</v>
      </c>
      <c r="W225" s="1">
        <v>0.5</v>
      </c>
      <c r="X225" s="1">
        <v>1</v>
      </c>
      <c r="Y225" s="1">
        <v>0</v>
      </c>
      <c r="Z225" s="7">
        <f t="shared" si="13"/>
        <v>0.5357142857142857</v>
      </c>
      <c r="AA225" s="8" t="str">
        <f t="shared" si="14"/>
        <v>RIESGOSOS</v>
      </c>
      <c r="AB225" s="8" t="str">
        <f t="shared" si="15"/>
        <v>Considerable nivel de riesgo</v>
      </c>
    </row>
    <row r="226" spans="1:28" x14ac:dyDescent="0.2">
      <c r="A226" s="5" t="s">
        <v>434</v>
      </c>
      <c r="B226" s="5">
        <v>41</v>
      </c>
      <c r="C226" s="6" t="str">
        <f t="shared" si="12"/>
        <v>Adulto</v>
      </c>
      <c r="D226" s="5" t="s">
        <v>48</v>
      </c>
      <c r="E226" s="5" t="s">
        <v>72</v>
      </c>
      <c r="F226" s="5" t="s">
        <v>50</v>
      </c>
      <c r="G226" s="5" t="s">
        <v>70</v>
      </c>
      <c r="H226" s="5" t="s">
        <v>45</v>
      </c>
      <c r="I226" s="5" t="s">
        <v>45</v>
      </c>
      <c r="J226" s="5">
        <v>2010</v>
      </c>
      <c r="L226" s="1">
        <v>0</v>
      </c>
      <c r="M226" s="1">
        <v>1</v>
      </c>
      <c r="N226" s="1">
        <v>1</v>
      </c>
      <c r="O226" s="1">
        <v>1</v>
      </c>
      <c r="P226" s="1">
        <v>0</v>
      </c>
      <c r="Q226" s="1">
        <v>0</v>
      </c>
      <c r="R226" s="1">
        <v>1</v>
      </c>
      <c r="S226" s="1">
        <v>0.5</v>
      </c>
      <c r="T226" s="1">
        <v>0</v>
      </c>
      <c r="U226" s="1">
        <v>1</v>
      </c>
      <c r="V226" s="1">
        <v>0.5</v>
      </c>
      <c r="W226" s="1">
        <v>0.5</v>
      </c>
      <c r="X226" s="1">
        <v>1</v>
      </c>
      <c r="Y226" s="1">
        <v>0</v>
      </c>
      <c r="Z226" s="7">
        <f t="shared" si="13"/>
        <v>0.5357142857142857</v>
      </c>
      <c r="AA226" s="8" t="str">
        <f t="shared" si="14"/>
        <v>RIESGOSOS</v>
      </c>
      <c r="AB226" s="8" t="str">
        <f t="shared" si="15"/>
        <v>Considerable nivel de riesgo</v>
      </c>
    </row>
    <row r="227" spans="1:28" x14ac:dyDescent="0.2">
      <c r="A227" s="5" t="s">
        <v>435</v>
      </c>
      <c r="B227" s="5">
        <v>65</v>
      </c>
      <c r="C227" s="6" t="str">
        <f t="shared" si="12"/>
        <v>Adulto Mayor</v>
      </c>
      <c r="D227" s="5" t="s">
        <v>41</v>
      </c>
      <c r="E227" s="5" t="s">
        <v>46</v>
      </c>
      <c r="F227" s="5" t="s">
        <v>43</v>
      </c>
      <c r="G227" s="5" t="s">
        <v>47</v>
      </c>
      <c r="H227" s="5" t="s">
        <v>51</v>
      </c>
      <c r="I227" s="5" t="s">
        <v>45</v>
      </c>
      <c r="J227" s="5">
        <v>2011</v>
      </c>
      <c r="L227" s="1">
        <v>0</v>
      </c>
      <c r="M227" s="1">
        <v>1</v>
      </c>
      <c r="N227" s="1">
        <v>1</v>
      </c>
      <c r="O227" s="1">
        <v>1</v>
      </c>
      <c r="P227" s="1">
        <v>1</v>
      </c>
      <c r="Q227" s="1">
        <v>1</v>
      </c>
      <c r="R227" s="1">
        <v>0</v>
      </c>
      <c r="S227" s="1">
        <v>1</v>
      </c>
      <c r="T227" s="1">
        <v>0</v>
      </c>
      <c r="U227" s="1">
        <v>1</v>
      </c>
      <c r="V227" s="1">
        <v>1</v>
      </c>
      <c r="W227" s="1">
        <v>1</v>
      </c>
      <c r="X227" s="1">
        <v>0.5</v>
      </c>
      <c r="Y227" s="1">
        <v>1</v>
      </c>
      <c r="Z227" s="7">
        <f t="shared" si="13"/>
        <v>0.75</v>
      </c>
      <c r="AA227" s="8" t="str">
        <f t="shared" si="14"/>
        <v>RIESGOSOS</v>
      </c>
      <c r="AB227" s="8" t="str">
        <f t="shared" si="15"/>
        <v>Moderado nivel de riesgo</v>
      </c>
    </row>
    <row r="228" spans="1:28" x14ac:dyDescent="0.2">
      <c r="A228" s="5" t="s">
        <v>436</v>
      </c>
      <c r="B228" s="5">
        <v>65</v>
      </c>
      <c r="C228" s="6" t="str">
        <f t="shared" si="12"/>
        <v>Adulto Mayor</v>
      </c>
      <c r="D228" s="5" t="s">
        <v>41</v>
      </c>
      <c r="E228" s="5" t="s">
        <v>102</v>
      </c>
      <c r="F228" s="5" t="s">
        <v>43</v>
      </c>
      <c r="G228" s="5" t="s">
        <v>44</v>
      </c>
      <c r="H228" s="5" t="s">
        <v>45</v>
      </c>
      <c r="I228" s="5" t="s">
        <v>45</v>
      </c>
      <c r="J228" s="5">
        <v>2012</v>
      </c>
      <c r="L228" s="1">
        <v>0</v>
      </c>
      <c r="M228" s="1">
        <v>0.5</v>
      </c>
      <c r="N228" s="1">
        <v>1</v>
      </c>
      <c r="O228" s="1">
        <v>1</v>
      </c>
      <c r="P228" s="1">
        <v>1</v>
      </c>
      <c r="Q228" s="1">
        <v>0</v>
      </c>
      <c r="R228" s="1">
        <v>0</v>
      </c>
      <c r="S228" s="1">
        <v>0.5</v>
      </c>
      <c r="T228" s="1">
        <v>0</v>
      </c>
      <c r="U228" s="1">
        <v>1</v>
      </c>
      <c r="V228" s="1">
        <v>1</v>
      </c>
      <c r="W228" s="1">
        <v>1</v>
      </c>
      <c r="X228" s="1">
        <v>1</v>
      </c>
      <c r="Y228" s="1">
        <v>1</v>
      </c>
      <c r="Z228" s="7">
        <f t="shared" si="13"/>
        <v>0.6428571428571429</v>
      </c>
      <c r="AA228" s="8" t="str">
        <f t="shared" si="14"/>
        <v>RIESGOSOS</v>
      </c>
      <c r="AB228" s="8" t="str">
        <f t="shared" si="15"/>
        <v>Moderado nivel de riesgo</v>
      </c>
    </row>
    <row r="229" spans="1:28" x14ac:dyDescent="0.2">
      <c r="A229" s="5" t="s">
        <v>437</v>
      </c>
      <c r="B229" s="5">
        <v>22</v>
      </c>
      <c r="C229" s="6" t="str">
        <f t="shared" si="12"/>
        <v>Adulto Joven</v>
      </c>
      <c r="D229" s="5" t="s">
        <v>41</v>
      </c>
      <c r="E229" s="5" t="s">
        <v>42</v>
      </c>
      <c r="F229" s="5" t="s">
        <v>43</v>
      </c>
      <c r="G229" s="5" t="s">
        <v>70</v>
      </c>
      <c r="H229" s="5" t="s">
        <v>45</v>
      </c>
      <c r="I229" s="5" t="s">
        <v>45</v>
      </c>
      <c r="J229" s="5">
        <v>2011</v>
      </c>
      <c r="L229" s="1">
        <v>1</v>
      </c>
      <c r="M229" s="1">
        <v>1</v>
      </c>
      <c r="N229" s="1">
        <v>1</v>
      </c>
      <c r="O229" s="1">
        <v>1</v>
      </c>
      <c r="P229" s="1">
        <v>1</v>
      </c>
      <c r="Q229" s="1">
        <v>1</v>
      </c>
      <c r="R229" s="1">
        <v>0</v>
      </c>
      <c r="S229" s="1">
        <v>0.5</v>
      </c>
      <c r="T229" s="1">
        <v>0</v>
      </c>
      <c r="U229" s="1">
        <v>1</v>
      </c>
      <c r="V229" s="1">
        <v>0.5</v>
      </c>
      <c r="W229" s="1">
        <v>0.5</v>
      </c>
      <c r="X229" s="1">
        <v>1</v>
      </c>
      <c r="Y229" s="1">
        <v>0.5</v>
      </c>
      <c r="Z229" s="7">
        <f t="shared" si="13"/>
        <v>0.7142857142857143</v>
      </c>
      <c r="AA229" s="8" t="str">
        <f t="shared" si="14"/>
        <v>RIESGOSOS</v>
      </c>
      <c r="AB229" s="8" t="str">
        <f t="shared" si="15"/>
        <v>Moderado nivel de riesgo</v>
      </c>
    </row>
  </sheetData>
  <mergeCells count="1">
    <mergeCell ref="Z2:AB2"/>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9E250-3D66-416B-B473-61F0D291ADCD}">
  <sheetPr>
    <tabColor rgb="FFFFC000"/>
  </sheetPr>
  <dimension ref="A1:R227"/>
  <sheetViews>
    <sheetView topLeftCell="J1" workbookViewId="0">
      <selection activeCell="R3" sqref="R3"/>
    </sheetView>
  </sheetViews>
  <sheetFormatPr defaultRowHeight="12.75" x14ac:dyDescent="0.2"/>
  <cols>
    <col min="1" max="11" width="21.5703125" style="1" customWidth="1"/>
    <col min="12" max="12" width="16.28515625" style="30" customWidth="1"/>
    <col min="13" max="13" width="22" style="30" customWidth="1"/>
    <col min="14" max="14" width="20.28515625" style="30" customWidth="1"/>
    <col min="15" max="15" width="20.7109375" style="51" customWidth="1"/>
    <col min="16" max="16" width="20.28515625" style="30" customWidth="1"/>
    <col min="17" max="17" width="19" style="30" customWidth="1"/>
    <col min="18" max="16384" width="9.140625" style="1"/>
  </cols>
  <sheetData>
    <row r="1" spans="1:18" ht="38.25" x14ac:dyDescent="0.2">
      <c r="A1" s="1" t="s">
        <v>15</v>
      </c>
      <c r="B1" s="1" t="s">
        <v>16</v>
      </c>
      <c r="C1" s="1" t="s">
        <v>17</v>
      </c>
      <c r="D1" s="1" t="s">
        <v>18</v>
      </c>
      <c r="E1" s="1" t="s">
        <v>19</v>
      </c>
      <c r="F1" s="1" t="s">
        <v>20</v>
      </c>
      <c r="G1" s="1" t="s">
        <v>21</v>
      </c>
      <c r="H1" s="1" t="s">
        <v>22</v>
      </c>
      <c r="I1" s="1" t="s">
        <v>23</v>
      </c>
      <c r="J1" s="1" t="s">
        <v>24</v>
      </c>
      <c r="K1" s="3"/>
      <c r="L1" s="29" t="s">
        <v>14</v>
      </c>
      <c r="M1" s="31" t="s">
        <v>133</v>
      </c>
      <c r="N1" s="37" t="s">
        <v>146</v>
      </c>
      <c r="O1" s="43" t="s">
        <v>157</v>
      </c>
      <c r="P1" s="49" t="s">
        <v>167</v>
      </c>
      <c r="Q1" s="55" t="s">
        <v>189</v>
      </c>
    </row>
    <row r="2" spans="1:18" x14ac:dyDescent="0.2">
      <c r="A2" s="5" t="s">
        <v>212</v>
      </c>
      <c r="B2" s="5">
        <v>55</v>
      </c>
      <c r="C2" s="6" t="str">
        <f>IF((B2&lt;18),"Niño/Adolescente",(IF(AND((B2&gt;17),(B2&lt;30)),"Adulto Joven",(IF(AND((B2&gt;29),(B2&lt;60)),"Adulto","Adulto Mayor")))))</f>
        <v>Adulto</v>
      </c>
      <c r="D2" s="5" t="s">
        <v>41</v>
      </c>
      <c r="E2" s="5" t="s">
        <v>42</v>
      </c>
      <c r="F2" s="5" t="s">
        <v>43</v>
      </c>
      <c r="G2" s="5" t="s">
        <v>44</v>
      </c>
      <c r="H2" s="5" t="s">
        <v>45</v>
      </c>
      <c r="I2" s="5" t="s">
        <v>45</v>
      </c>
      <c r="J2" s="5">
        <v>2017</v>
      </c>
      <c r="K2" s="32"/>
      <c r="L2" s="57">
        <v>0.79</v>
      </c>
      <c r="M2" s="34">
        <v>0.75</v>
      </c>
      <c r="N2" s="36">
        <v>0</v>
      </c>
      <c r="O2" s="50">
        <v>0.25</v>
      </c>
      <c r="P2" s="42">
        <v>0.25</v>
      </c>
      <c r="Q2" s="58">
        <v>0.31</v>
      </c>
      <c r="R2" s="1">
        <f>(M2+N2+O2+P2)/4</f>
        <v>0.3125</v>
      </c>
    </row>
    <row r="3" spans="1:18" x14ac:dyDescent="0.2">
      <c r="A3" s="5" t="s">
        <v>213</v>
      </c>
      <c r="B3" s="5">
        <v>18</v>
      </c>
      <c r="C3" s="6" t="str">
        <f t="shared" ref="C3:C66" si="0">IF((B3&lt;18),"Niño/Adolescente",(IF(AND((B3&gt;17),(B3&lt;30)),"Adulto Joven",(IF(AND((B3&gt;29),(B3&lt;60)),"Adulto","Adulto Mayor")))))</f>
        <v>Adulto Joven</v>
      </c>
      <c r="D3" s="5" t="s">
        <v>41</v>
      </c>
      <c r="E3" s="5" t="s">
        <v>46</v>
      </c>
      <c r="F3" s="5" t="s">
        <v>43</v>
      </c>
      <c r="G3" s="5" t="s">
        <v>47</v>
      </c>
      <c r="H3" s="5" t="s">
        <v>45</v>
      </c>
      <c r="I3" s="5" t="s">
        <v>45</v>
      </c>
      <c r="J3" s="5">
        <v>2016</v>
      </c>
      <c r="K3" s="32"/>
      <c r="L3" s="57">
        <v>0.64</v>
      </c>
      <c r="M3" s="34">
        <v>0.59</v>
      </c>
      <c r="N3" s="36">
        <v>0</v>
      </c>
      <c r="O3" s="50">
        <v>0.5</v>
      </c>
      <c r="P3" s="42">
        <v>0</v>
      </c>
      <c r="Q3" s="58">
        <v>0.27</v>
      </c>
      <c r="R3" s="1">
        <f>(M3+N3+O3+P3)/4</f>
        <v>0.27249999999999996</v>
      </c>
    </row>
    <row r="4" spans="1:18" x14ac:dyDescent="0.2">
      <c r="A4" s="5" t="s">
        <v>214</v>
      </c>
      <c r="B4" s="5">
        <v>25</v>
      </c>
      <c r="C4" s="6" t="str">
        <f t="shared" si="0"/>
        <v>Adulto Joven</v>
      </c>
      <c r="D4" s="5" t="s">
        <v>48</v>
      </c>
      <c r="E4" s="5" t="s">
        <v>42</v>
      </c>
      <c r="F4" s="5" t="s">
        <v>43</v>
      </c>
      <c r="G4" s="5" t="s">
        <v>44</v>
      </c>
      <c r="H4" s="5" t="s">
        <v>49</v>
      </c>
      <c r="I4" s="5" t="s">
        <v>45</v>
      </c>
      <c r="J4" s="5">
        <v>2011</v>
      </c>
      <c r="K4" s="32"/>
      <c r="L4" s="57">
        <v>0.79</v>
      </c>
      <c r="M4" s="34">
        <v>0.56000000000000005</v>
      </c>
      <c r="N4" s="36">
        <v>0</v>
      </c>
      <c r="O4" s="50">
        <v>0.75</v>
      </c>
      <c r="P4" s="42">
        <v>0.25</v>
      </c>
      <c r="Q4" s="58">
        <v>0.39</v>
      </c>
    </row>
    <row r="5" spans="1:18" x14ac:dyDescent="0.2">
      <c r="A5" s="5" t="s">
        <v>215</v>
      </c>
      <c r="B5" s="5">
        <v>23</v>
      </c>
      <c r="C5" s="6" t="str">
        <f t="shared" si="0"/>
        <v>Adulto Joven</v>
      </c>
      <c r="D5" s="5" t="s">
        <v>48</v>
      </c>
      <c r="E5" s="5" t="s">
        <v>42</v>
      </c>
      <c r="F5" s="5" t="s">
        <v>43</v>
      </c>
      <c r="G5" s="5" t="s">
        <v>44</v>
      </c>
      <c r="H5" s="5" t="s">
        <v>45</v>
      </c>
      <c r="I5" s="5" t="s">
        <v>45</v>
      </c>
      <c r="J5" s="5">
        <v>2010</v>
      </c>
      <c r="K5" s="32"/>
      <c r="L5" s="57">
        <v>0.5</v>
      </c>
      <c r="M5" s="34">
        <v>0.79</v>
      </c>
      <c r="N5" s="36">
        <v>0</v>
      </c>
      <c r="O5" s="50">
        <v>1</v>
      </c>
      <c r="P5" s="42">
        <v>0.25</v>
      </c>
      <c r="Q5" s="58">
        <v>0.51</v>
      </c>
    </row>
    <row r="6" spans="1:18" x14ac:dyDescent="0.2">
      <c r="A6" s="5" t="s">
        <v>216</v>
      </c>
      <c r="B6" s="5">
        <v>22</v>
      </c>
      <c r="C6" s="6" t="str">
        <f t="shared" si="0"/>
        <v>Adulto Joven</v>
      </c>
      <c r="D6" s="5" t="s">
        <v>48</v>
      </c>
      <c r="E6" s="5" t="s">
        <v>42</v>
      </c>
      <c r="F6" s="5" t="s">
        <v>50</v>
      </c>
      <c r="G6" s="5" t="s">
        <v>47</v>
      </c>
      <c r="H6" s="5" t="s">
        <v>49</v>
      </c>
      <c r="I6" s="5" t="s">
        <v>51</v>
      </c>
      <c r="J6" s="5">
        <v>2010</v>
      </c>
      <c r="K6" s="32"/>
      <c r="L6" s="57">
        <v>0.71</v>
      </c>
      <c r="M6" s="34">
        <v>0.89</v>
      </c>
      <c r="N6" s="36">
        <v>0</v>
      </c>
      <c r="O6" s="50">
        <v>0.75</v>
      </c>
      <c r="P6" s="42">
        <v>0.25</v>
      </c>
      <c r="Q6" s="58">
        <v>0.47</v>
      </c>
    </row>
    <row r="7" spans="1:18" x14ac:dyDescent="0.2">
      <c r="A7" s="5" t="s">
        <v>217</v>
      </c>
      <c r="B7" s="5">
        <v>23</v>
      </c>
      <c r="C7" s="6" t="str">
        <f t="shared" si="0"/>
        <v>Adulto Joven</v>
      </c>
      <c r="D7" s="5" t="s">
        <v>48</v>
      </c>
      <c r="E7" s="5" t="s">
        <v>42</v>
      </c>
      <c r="F7" s="5" t="s">
        <v>50</v>
      </c>
      <c r="G7" s="5" t="s">
        <v>44</v>
      </c>
      <c r="H7" s="5" t="s">
        <v>45</v>
      </c>
      <c r="I7" s="5" t="s">
        <v>49</v>
      </c>
      <c r="J7" s="5">
        <v>2014</v>
      </c>
      <c r="K7" s="32"/>
      <c r="L7" s="57">
        <v>0.79</v>
      </c>
      <c r="M7" s="34">
        <v>0.8</v>
      </c>
      <c r="N7" s="36">
        <v>0.45</v>
      </c>
      <c r="O7" s="50">
        <v>0.75</v>
      </c>
      <c r="P7" s="42">
        <v>0.25</v>
      </c>
      <c r="Q7" s="58">
        <v>0.56000000000000005</v>
      </c>
    </row>
    <row r="8" spans="1:18" x14ac:dyDescent="0.2">
      <c r="A8" s="5" t="s">
        <v>218</v>
      </c>
      <c r="B8" s="5">
        <v>19</v>
      </c>
      <c r="C8" s="6" t="str">
        <f t="shared" si="0"/>
        <v>Adulto Joven</v>
      </c>
      <c r="D8" s="5" t="s">
        <v>41</v>
      </c>
      <c r="E8" s="5" t="s">
        <v>42</v>
      </c>
      <c r="F8" s="5" t="s">
        <v>43</v>
      </c>
      <c r="G8" s="5" t="s">
        <v>44</v>
      </c>
      <c r="H8" s="5" t="s">
        <v>45</v>
      </c>
      <c r="I8" s="5" t="s">
        <v>45</v>
      </c>
      <c r="J8" s="5">
        <v>2014</v>
      </c>
      <c r="K8" s="32"/>
      <c r="L8" s="57">
        <v>0.71</v>
      </c>
      <c r="M8" s="34">
        <v>0.7</v>
      </c>
      <c r="N8" s="36">
        <v>0</v>
      </c>
      <c r="O8" s="50">
        <v>0</v>
      </c>
      <c r="P8" s="42">
        <v>0</v>
      </c>
      <c r="Q8" s="58">
        <v>0.18</v>
      </c>
    </row>
    <row r="9" spans="1:18" x14ac:dyDescent="0.2">
      <c r="A9" s="5" t="s">
        <v>219</v>
      </c>
      <c r="B9" s="5">
        <v>19</v>
      </c>
      <c r="C9" s="6" t="str">
        <f t="shared" si="0"/>
        <v>Adulto Joven</v>
      </c>
      <c r="D9" s="5" t="s">
        <v>41</v>
      </c>
      <c r="E9" s="5" t="s">
        <v>53</v>
      </c>
      <c r="F9" s="5" t="s">
        <v>43</v>
      </c>
      <c r="G9" s="5" t="s">
        <v>47</v>
      </c>
      <c r="H9" s="5" t="s">
        <v>51</v>
      </c>
      <c r="I9" s="5" t="s">
        <v>45</v>
      </c>
      <c r="J9" s="5">
        <v>2012</v>
      </c>
      <c r="K9" s="32"/>
      <c r="L9" s="57">
        <v>0.71</v>
      </c>
      <c r="M9" s="34">
        <v>0.5</v>
      </c>
      <c r="N9" s="36">
        <v>0</v>
      </c>
      <c r="O9" s="50">
        <v>0.5</v>
      </c>
      <c r="P9" s="42">
        <v>0</v>
      </c>
      <c r="Q9" s="58">
        <v>0.25</v>
      </c>
    </row>
    <row r="10" spans="1:18" x14ac:dyDescent="0.2">
      <c r="A10" s="5" t="s">
        <v>220</v>
      </c>
      <c r="B10" s="5">
        <v>20</v>
      </c>
      <c r="C10" s="6" t="str">
        <f t="shared" si="0"/>
        <v>Adulto Joven</v>
      </c>
      <c r="D10" s="5" t="s">
        <v>41</v>
      </c>
      <c r="E10" s="5" t="s">
        <v>42</v>
      </c>
      <c r="F10" s="5" t="s">
        <v>43</v>
      </c>
      <c r="G10" s="5" t="s">
        <v>47</v>
      </c>
      <c r="H10" s="5" t="s">
        <v>51</v>
      </c>
      <c r="I10" s="5" t="s">
        <v>45</v>
      </c>
      <c r="J10" s="5">
        <v>2015</v>
      </c>
      <c r="K10" s="32"/>
      <c r="L10" s="57">
        <v>0.61</v>
      </c>
      <c r="M10" s="34">
        <v>0.75</v>
      </c>
      <c r="N10" s="36">
        <v>0</v>
      </c>
      <c r="O10" s="50">
        <v>0</v>
      </c>
      <c r="P10" s="42">
        <v>0.25</v>
      </c>
      <c r="Q10" s="58">
        <v>0.25</v>
      </c>
    </row>
    <row r="11" spans="1:18" x14ac:dyDescent="0.2">
      <c r="A11" s="5" t="s">
        <v>221</v>
      </c>
      <c r="B11" s="5">
        <v>18</v>
      </c>
      <c r="C11" s="6" t="str">
        <f t="shared" si="0"/>
        <v>Adulto Joven</v>
      </c>
      <c r="D11" s="5" t="s">
        <v>48</v>
      </c>
      <c r="E11" s="5" t="s">
        <v>42</v>
      </c>
      <c r="F11" s="5" t="s">
        <v>43</v>
      </c>
      <c r="G11" s="5" t="s">
        <v>47</v>
      </c>
      <c r="H11" s="5" t="s">
        <v>45</v>
      </c>
      <c r="I11" s="5" t="s">
        <v>45</v>
      </c>
      <c r="J11" s="5">
        <v>2010</v>
      </c>
      <c r="K11" s="32"/>
      <c r="L11" s="57">
        <v>0.86</v>
      </c>
      <c r="M11" s="34">
        <v>0.65</v>
      </c>
      <c r="N11" s="36">
        <v>0</v>
      </c>
      <c r="O11" s="50">
        <v>0.25</v>
      </c>
      <c r="P11" s="42">
        <v>0.25</v>
      </c>
      <c r="Q11" s="58">
        <v>0.28999999999999998</v>
      </c>
    </row>
    <row r="12" spans="1:18" x14ac:dyDescent="0.2">
      <c r="A12" s="5" t="s">
        <v>222</v>
      </c>
      <c r="B12" s="5">
        <v>20</v>
      </c>
      <c r="C12" s="6" t="str">
        <f t="shared" si="0"/>
        <v>Adulto Joven</v>
      </c>
      <c r="D12" s="5" t="s">
        <v>48</v>
      </c>
      <c r="E12" s="5" t="s">
        <v>57</v>
      </c>
      <c r="F12" s="5" t="s">
        <v>43</v>
      </c>
      <c r="G12" s="5" t="s">
        <v>44</v>
      </c>
      <c r="H12" s="5" t="s">
        <v>51</v>
      </c>
      <c r="I12" s="5" t="s">
        <v>45</v>
      </c>
      <c r="J12" s="5">
        <v>2012</v>
      </c>
      <c r="K12" s="32"/>
      <c r="L12" s="57">
        <v>0.61</v>
      </c>
      <c r="M12" s="34">
        <v>0.72</v>
      </c>
      <c r="N12" s="36">
        <v>0</v>
      </c>
      <c r="O12" s="50">
        <v>0.5</v>
      </c>
      <c r="P12" s="42">
        <v>0.25</v>
      </c>
      <c r="Q12" s="58">
        <v>0.37</v>
      </c>
    </row>
    <row r="13" spans="1:18" x14ac:dyDescent="0.2">
      <c r="A13" s="5" t="s">
        <v>223</v>
      </c>
      <c r="B13" s="5">
        <v>19</v>
      </c>
      <c r="C13" s="6" t="str">
        <f t="shared" si="0"/>
        <v>Adulto Joven</v>
      </c>
      <c r="D13" s="5" t="s">
        <v>41</v>
      </c>
      <c r="E13" s="5" t="s">
        <v>59</v>
      </c>
      <c r="F13" s="5" t="s">
        <v>43</v>
      </c>
      <c r="G13" s="5" t="s">
        <v>47</v>
      </c>
      <c r="H13" s="5" t="s">
        <v>45</v>
      </c>
      <c r="I13" s="5" t="s">
        <v>45</v>
      </c>
      <c r="J13" s="5">
        <v>2011</v>
      </c>
      <c r="K13" s="32"/>
      <c r="L13" s="57">
        <v>0.56999999999999995</v>
      </c>
      <c r="M13" s="34">
        <v>0.39</v>
      </c>
      <c r="N13" s="36">
        <v>0</v>
      </c>
      <c r="O13" s="50">
        <v>0.75</v>
      </c>
      <c r="P13" s="42">
        <v>0</v>
      </c>
      <c r="Q13" s="58">
        <v>0.28999999999999998</v>
      </c>
    </row>
    <row r="14" spans="1:18" x14ac:dyDescent="0.2">
      <c r="A14" s="5" t="s">
        <v>224</v>
      </c>
      <c r="B14" s="5">
        <v>48</v>
      </c>
      <c r="C14" s="6" t="str">
        <f t="shared" si="0"/>
        <v>Adulto</v>
      </c>
      <c r="D14" s="5" t="s">
        <v>41</v>
      </c>
      <c r="E14" s="5" t="s">
        <v>60</v>
      </c>
      <c r="F14" s="5" t="s">
        <v>43</v>
      </c>
      <c r="G14" s="5" t="s">
        <v>47</v>
      </c>
      <c r="H14" s="5" t="s">
        <v>51</v>
      </c>
      <c r="I14" s="5" t="s">
        <v>51</v>
      </c>
      <c r="J14" s="5">
        <v>2017</v>
      </c>
      <c r="K14" s="32"/>
      <c r="L14" s="57">
        <v>0.54</v>
      </c>
      <c r="M14" s="34">
        <v>0.4</v>
      </c>
      <c r="N14" s="36">
        <v>0</v>
      </c>
      <c r="O14" s="50">
        <v>0</v>
      </c>
      <c r="P14" s="42">
        <v>0</v>
      </c>
      <c r="Q14" s="58">
        <v>0.1</v>
      </c>
    </row>
    <row r="15" spans="1:18" x14ac:dyDescent="0.2">
      <c r="A15" s="5" t="s">
        <v>225</v>
      </c>
      <c r="B15" s="5">
        <v>20</v>
      </c>
      <c r="C15" s="6" t="str">
        <f t="shared" si="0"/>
        <v>Adulto Joven</v>
      </c>
      <c r="D15" s="5" t="s">
        <v>48</v>
      </c>
      <c r="E15" s="5" t="s">
        <v>46</v>
      </c>
      <c r="F15" s="5" t="s">
        <v>50</v>
      </c>
      <c r="G15" s="5" t="s">
        <v>44</v>
      </c>
      <c r="H15" s="5" t="s">
        <v>51</v>
      </c>
      <c r="I15" s="5" t="s">
        <v>45</v>
      </c>
      <c r="J15" s="5">
        <v>2011</v>
      </c>
      <c r="K15" s="32"/>
      <c r="L15" s="57">
        <v>0.75</v>
      </c>
      <c r="M15" s="34">
        <v>0.78</v>
      </c>
      <c r="N15" s="36">
        <v>0</v>
      </c>
      <c r="O15" s="50">
        <v>0.5</v>
      </c>
      <c r="P15" s="42">
        <v>0</v>
      </c>
      <c r="Q15" s="58">
        <v>0.32</v>
      </c>
    </row>
    <row r="16" spans="1:18" x14ac:dyDescent="0.2">
      <c r="A16" s="5" t="s">
        <v>226</v>
      </c>
      <c r="B16" s="5">
        <v>19</v>
      </c>
      <c r="C16" s="6" t="str">
        <f t="shared" si="0"/>
        <v>Adulto Joven</v>
      </c>
      <c r="D16" s="5" t="s">
        <v>48</v>
      </c>
      <c r="E16" s="5" t="s">
        <v>61</v>
      </c>
      <c r="F16" s="5" t="s">
        <v>50</v>
      </c>
      <c r="G16" s="5" t="s">
        <v>44</v>
      </c>
      <c r="H16" s="5" t="s">
        <v>51</v>
      </c>
      <c r="I16" s="5" t="s">
        <v>51</v>
      </c>
      <c r="J16" s="5">
        <v>2011</v>
      </c>
      <c r="K16" s="32"/>
      <c r="L16" s="57">
        <v>0.39</v>
      </c>
      <c r="M16" s="34">
        <v>0.7</v>
      </c>
      <c r="N16" s="36">
        <v>0</v>
      </c>
      <c r="O16" s="50">
        <v>0.75</v>
      </c>
      <c r="P16" s="42">
        <v>0</v>
      </c>
      <c r="Q16" s="58">
        <v>0.36</v>
      </c>
    </row>
    <row r="17" spans="1:17" x14ac:dyDescent="0.2">
      <c r="A17" s="5" t="s">
        <v>227</v>
      </c>
      <c r="B17" s="5">
        <v>41</v>
      </c>
      <c r="C17" s="6" t="str">
        <f t="shared" si="0"/>
        <v>Adulto</v>
      </c>
      <c r="D17" s="5" t="s">
        <v>48</v>
      </c>
      <c r="E17" s="5" t="s">
        <v>42</v>
      </c>
      <c r="F17" s="5" t="s">
        <v>43</v>
      </c>
      <c r="G17" s="5" t="s">
        <v>47</v>
      </c>
      <c r="H17" s="5" t="s">
        <v>51</v>
      </c>
      <c r="I17" s="5" t="s">
        <v>51</v>
      </c>
      <c r="J17" s="5">
        <v>2016</v>
      </c>
      <c r="K17" s="32"/>
      <c r="L17" s="57">
        <v>0.79</v>
      </c>
      <c r="M17" s="34">
        <v>0.41</v>
      </c>
      <c r="N17" s="36">
        <v>0</v>
      </c>
      <c r="O17" s="50">
        <v>0</v>
      </c>
      <c r="P17" s="42">
        <v>0</v>
      </c>
      <c r="Q17" s="58">
        <v>0.1</v>
      </c>
    </row>
    <row r="18" spans="1:17" x14ac:dyDescent="0.2">
      <c r="A18" s="5" t="s">
        <v>228</v>
      </c>
      <c r="B18" s="5">
        <v>19</v>
      </c>
      <c r="C18" s="6" t="str">
        <f t="shared" si="0"/>
        <v>Adulto Joven</v>
      </c>
      <c r="D18" s="5" t="s">
        <v>48</v>
      </c>
      <c r="E18" s="5" t="s">
        <v>46</v>
      </c>
      <c r="F18" s="5" t="s">
        <v>43</v>
      </c>
      <c r="G18" s="5" t="s">
        <v>47</v>
      </c>
      <c r="H18" s="5" t="s">
        <v>45</v>
      </c>
      <c r="I18" s="5" t="s">
        <v>45</v>
      </c>
      <c r="J18" s="5">
        <v>2011</v>
      </c>
      <c r="K18" s="32"/>
      <c r="L18" s="57">
        <v>0.71</v>
      </c>
      <c r="M18" s="34">
        <v>0.75</v>
      </c>
      <c r="N18" s="36">
        <v>0.53</v>
      </c>
      <c r="O18" s="50">
        <v>0.5</v>
      </c>
      <c r="P18" s="42">
        <v>0</v>
      </c>
      <c r="Q18" s="58">
        <v>0.45</v>
      </c>
    </row>
    <row r="19" spans="1:17" x14ac:dyDescent="0.2">
      <c r="A19" s="5" t="s">
        <v>229</v>
      </c>
      <c r="B19" s="5">
        <v>22</v>
      </c>
      <c r="C19" s="6" t="str">
        <f t="shared" si="0"/>
        <v>Adulto Joven</v>
      </c>
      <c r="D19" s="5" t="s">
        <v>48</v>
      </c>
      <c r="E19" s="5" t="s">
        <v>62</v>
      </c>
      <c r="F19" s="5" t="s">
        <v>43</v>
      </c>
      <c r="G19" s="5" t="s">
        <v>47</v>
      </c>
      <c r="H19" s="5" t="s">
        <v>45</v>
      </c>
      <c r="I19" s="5" t="s">
        <v>51</v>
      </c>
      <c r="J19" s="5">
        <v>2012</v>
      </c>
      <c r="K19" s="32"/>
      <c r="L19" s="57">
        <v>0.71</v>
      </c>
      <c r="M19" s="34">
        <v>0.52</v>
      </c>
      <c r="N19" s="36">
        <v>0</v>
      </c>
      <c r="O19" s="50">
        <v>0.5</v>
      </c>
      <c r="P19" s="42">
        <v>0</v>
      </c>
      <c r="Q19" s="58">
        <v>0.26</v>
      </c>
    </row>
    <row r="20" spans="1:17" x14ac:dyDescent="0.2">
      <c r="A20" s="5" t="s">
        <v>230</v>
      </c>
      <c r="B20" s="5">
        <v>22</v>
      </c>
      <c r="C20" s="6" t="str">
        <f t="shared" si="0"/>
        <v>Adulto Joven</v>
      </c>
      <c r="D20" s="5" t="s">
        <v>48</v>
      </c>
      <c r="E20" s="5" t="s">
        <v>63</v>
      </c>
      <c r="F20" s="5" t="s">
        <v>43</v>
      </c>
      <c r="G20" s="5" t="s">
        <v>47</v>
      </c>
      <c r="H20" s="5" t="s">
        <v>45</v>
      </c>
      <c r="I20" s="5" t="s">
        <v>51</v>
      </c>
      <c r="J20" s="5">
        <v>2011</v>
      </c>
      <c r="K20" s="32"/>
      <c r="L20" s="57">
        <v>0.75</v>
      </c>
      <c r="M20" s="34">
        <v>0.47</v>
      </c>
      <c r="N20" s="36">
        <v>0</v>
      </c>
      <c r="O20" s="50">
        <v>0.75</v>
      </c>
      <c r="P20" s="42">
        <v>0</v>
      </c>
      <c r="Q20" s="58">
        <v>0.31</v>
      </c>
    </row>
    <row r="21" spans="1:17" x14ac:dyDescent="0.2">
      <c r="A21" s="5" t="s">
        <v>231</v>
      </c>
      <c r="B21" s="5">
        <v>23</v>
      </c>
      <c r="C21" s="6" t="str">
        <f t="shared" si="0"/>
        <v>Adulto Joven</v>
      </c>
      <c r="D21" s="5" t="s">
        <v>48</v>
      </c>
      <c r="E21" s="5" t="s">
        <v>42</v>
      </c>
      <c r="F21" s="5" t="s">
        <v>43</v>
      </c>
      <c r="G21" s="5" t="s">
        <v>44</v>
      </c>
      <c r="H21" s="5" t="s">
        <v>45</v>
      </c>
      <c r="I21" s="5" t="s">
        <v>51</v>
      </c>
      <c r="J21" s="5">
        <v>2012</v>
      </c>
      <c r="K21" s="32"/>
      <c r="L21" s="57">
        <v>0.71</v>
      </c>
      <c r="M21" s="34">
        <v>0.79</v>
      </c>
      <c r="N21" s="36">
        <v>0</v>
      </c>
      <c r="O21" s="50">
        <v>0.25</v>
      </c>
      <c r="P21" s="42">
        <v>0</v>
      </c>
      <c r="Q21" s="58">
        <v>0.26</v>
      </c>
    </row>
    <row r="22" spans="1:17" x14ac:dyDescent="0.2">
      <c r="A22" s="5" t="s">
        <v>232</v>
      </c>
      <c r="B22" s="5">
        <v>23</v>
      </c>
      <c r="C22" s="6" t="str">
        <f t="shared" si="0"/>
        <v>Adulto Joven</v>
      </c>
      <c r="D22" s="5" t="s">
        <v>48</v>
      </c>
      <c r="E22" s="5" t="s">
        <v>64</v>
      </c>
      <c r="F22" s="5" t="s">
        <v>50</v>
      </c>
      <c r="G22" s="5" t="s">
        <v>44</v>
      </c>
      <c r="H22" s="5" t="s">
        <v>45</v>
      </c>
      <c r="I22" s="5" t="s">
        <v>45</v>
      </c>
      <c r="J22" s="5">
        <v>2012</v>
      </c>
      <c r="K22" s="32"/>
      <c r="L22" s="57">
        <v>0.89</v>
      </c>
      <c r="M22" s="34">
        <v>0.63</v>
      </c>
      <c r="N22" s="36">
        <v>0</v>
      </c>
      <c r="O22" s="50">
        <v>0</v>
      </c>
      <c r="P22" s="42">
        <v>0.25</v>
      </c>
      <c r="Q22" s="58">
        <v>0.22</v>
      </c>
    </row>
    <row r="23" spans="1:17" x14ac:dyDescent="0.2">
      <c r="A23" s="5" t="s">
        <v>233</v>
      </c>
      <c r="B23" s="5">
        <v>22</v>
      </c>
      <c r="C23" s="6" t="str">
        <f t="shared" si="0"/>
        <v>Adulto Joven</v>
      </c>
      <c r="D23" s="5" t="s">
        <v>41</v>
      </c>
      <c r="E23" s="5" t="s">
        <v>42</v>
      </c>
      <c r="F23" s="5" t="s">
        <v>43</v>
      </c>
      <c r="G23" s="5" t="s">
        <v>44</v>
      </c>
      <c r="H23" s="5" t="s">
        <v>51</v>
      </c>
      <c r="I23" s="5" t="s">
        <v>65</v>
      </c>
      <c r="J23" s="5">
        <v>2015</v>
      </c>
      <c r="K23" s="32"/>
      <c r="L23" s="57">
        <v>0.82</v>
      </c>
      <c r="M23" s="34">
        <v>0.49</v>
      </c>
      <c r="N23" s="36">
        <v>0.1</v>
      </c>
      <c r="O23" s="50">
        <v>0.25</v>
      </c>
      <c r="P23" s="42">
        <v>0</v>
      </c>
      <c r="Q23" s="58">
        <v>0.21</v>
      </c>
    </row>
    <row r="24" spans="1:17" x14ac:dyDescent="0.2">
      <c r="A24" s="5" t="s">
        <v>234</v>
      </c>
      <c r="B24" s="5">
        <v>20</v>
      </c>
      <c r="C24" s="6" t="str">
        <f t="shared" si="0"/>
        <v>Adulto Joven</v>
      </c>
      <c r="D24" s="5" t="s">
        <v>48</v>
      </c>
      <c r="E24" s="5" t="s">
        <v>66</v>
      </c>
      <c r="F24" s="5" t="s">
        <v>43</v>
      </c>
      <c r="G24" s="5" t="s">
        <v>44</v>
      </c>
      <c r="H24" s="5" t="s">
        <v>45</v>
      </c>
      <c r="I24" s="5" t="s">
        <v>51</v>
      </c>
      <c r="J24" s="5">
        <v>2015</v>
      </c>
      <c r="K24" s="32"/>
      <c r="L24" s="57">
        <v>0.86</v>
      </c>
      <c r="M24" s="34">
        <v>0.65</v>
      </c>
      <c r="N24" s="36">
        <v>0.47</v>
      </c>
      <c r="O24" s="50">
        <v>0.5</v>
      </c>
      <c r="P24" s="42">
        <v>0.25</v>
      </c>
      <c r="Q24" s="58">
        <v>0.47</v>
      </c>
    </row>
    <row r="25" spans="1:17" x14ac:dyDescent="0.2">
      <c r="A25" s="5" t="s">
        <v>235</v>
      </c>
      <c r="B25" s="5">
        <v>19</v>
      </c>
      <c r="C25" s="6" t="str">
        <f t="shared" si="0"/>
        <v>Adulto Joven</v>
      </c>
      <c r="D25" s="5" t="s">
        <v>48</v>
      </c>
      <c r="E25" s="5" t="s">
        <v>67</v>
      </c>
      <c r="F25" s="5" t="s">
        <v>43</v>
      </c>
      <c r="G25" s="5" t="s">
        <v>44</v>
      </c>
      <c r="H25" s="5" t="s">
        <v>45</v>
      </c>
      <c r="I25" s="5" t="s">
        <v>45</v>
      </c>
      <c r="J25" s="5">
        <v>2014</v>
      </c>
      <c r="K25" s="32"/>
      <c r="L25" s="57">
        <v>0.86</v>
      </c>
      <c r="M25" s="34">
        <v>0.77</v>
      </c>
      <c r="N25" s="36">
        <v>0</v>
      </c>
      <c r="O25" s="50">
        <v>0.5</v>
      </c>
      <c r="P25" s="42">
        <v>0</v>
      </c>
      <c r="Q25" s="58">
        <v>0.32</v>
      </c>
    </row>
    <row r="26" spans="1:17" x14ac:dyDescent="0.2">
      <c r="A26" s="5" t="s">
        <v>236</v>
      </c>
      <c r="B26" s="5">
        <v>25</v>
      </c>
      <c r="C26" s="6" t="str">
        <f t="shared" si="0"/>
        <v>Adulto Joven</v>
      </c>
      <c r="D26" s="5" t="s">
        <v>48</v>
      </c>
      <c r="E26" s="5" t="s">
        <v>42</v>
      </c>
      <c r="F26" s="5" t="s">
        <v>43</v>
      </c>
      <c r="G26" s="5" t="s">
        <v>47</v>
      </c>
      <c r="H26" s="5" t="s">
        <v>45</v>
      </c>
      <c r="I26" s="5" t="s">
        <v>45</v>
      </c>
      <c r="J26" s="5">
        <v>2012</v>
      </c>
      <c r="K26" s="32"/>
      <c r="L26" s="57">
        <v>0.96</v>
      </c>
      <c r="M26" s="34">
        <v>0.86</v>
      </c>
      <c r="N26" s="36">
        <v>0</v>
      </c>
      <c r="O26" s="50">
        <v>0.5</v>
      </c>
      <c r="P26" s="42">
        <v>0.25</v>
      </c>
      <c r="Q26" s="58">
        <v>0.4</v>
      </c>
    </row>
    <row r="27" spans="1:17" x14ac:dyDescent="0.2">
      <c r="A27" s="5" t="s">
        <v>237</v>
      </c>
      <c r="B27" s="5">
        <v>18</v>
      </c>
      <c r="C27" s="6" t="str">
        <f t="shared" si="0"/>
        <v>Adulto Joven</v>
      </c>
      <c r="D27" s="5" t="s">
        <v>48</v>
      </c>
      <c r="E27" s="5" t="s">
        <v>42</v>
      </c>
      <c r="F27" s="5" t="s">
        <v>43</v>
      </c>
      <c r="G27" s="5" t="s">
        <v>44</v>
      </c>
      <c r="H27" s="5" t="s">
        <v>45</v>
      </c>
      <c r="I27" s="5" t="s">
        <v>45</v>
      </c>
      <c r="J27" s="5">
        <v>2011</v>
      </c>
      <c r="K27" s="32"/>
      <c r="L27" s="57">
        <v>0.21</v>
      </c>
      <c r="M27" s="34">
        <v>0.41</v>
      </c>
      <c r="N27" s="36">
        <v>0.57999999999999996</v>
      </c>
      <c r="O27" s="50">
        <v>0</v>
      </c>
      <c r="P27" s="42">
        <v>0</v>
      </c>
      <c r="Q27" s="58">
        <v>0.25</v>
      </c>
    </row>
    <row r="28" spans="1:17" x14ac:dyDescent="0.2">
      <c r="A28" s="5" t="s">
        <v>238</v>
      </c>
      <c r="B28" s="5">
        <v>21</v>
      </c>
      <c r="C28" s="6" t="str">
        <f t="shared" si="0"/>
        <v>Adulto Joven</v>
      </c>
      <c r="D28" s="5" t="s">
        <v>48</v>
      </c>
      <c r="E28" s="5" t="s">
        <v>66</v>
      </c>
      <c r="F28" s="5" t="s">
        <v>43</v>
      </c>
      <c r="G28" s="5" t="s">
        <v>47</v>
      </c>
      <c r="H28" s="5" t="s">
        <v>45</v>
      </c>
      <c r="I28" s="5" t="s">
        <v>45</v>
      </c>
      <c r="J28" s="5">
        <v>2010</v>
      </c>
      <c r="K28" s="32"/>
      <c r="L28" s="57">
        <v>0.71</v>
      </c>
      <c r="M28" s="34">
        <v>0.74</v>
      </c>
      <c r="N28" s="36">
        <v>0</v>
      </c>
      <c r="O28" s="50">
        <v>0.25</v>
      </c>
      <c r="P28" s="42">
        <v>0</v>
      </c>
      <c r="Q28" s="58">
        <v>0.25</v>
      </c>
    </row>
    <row r="29" spans="1:17" x14ac:dyDescent="0.2">
      <c r="A29" s="5" t="s">
        <v>239</v>
      </c>
      <c r="B29" s="5">
        <v>53</v>
      </c>
      <c r="C29" s="6" t="str">
        <f t="shared" si="0"/>
        <v>Adulto</v>
      </c>
      <c r="D29" s="5" t="s">
        <v>48</v>
      </c>
      <c r="E29" s="5" t="s">
        <v>66</v>
      </c>
      <c r="F29" s="5" t="s">
        <v>43</v>
      </c>
      <c r="G29" s="5" t="s">
        <v>47</v>
      </c>
      <c r="H29" s="5" t="s">
        <v>51</v>
      </c>
      <c r="I29" s="5" t="s">
        <v>51</v>
      </c>
      <c r="J29" s="5">
        <v>2015</v>
      </c>
      <c r="K29" s="32"/>
      <c r="L29" s="57">
        <v>0.75</v>
      </c>
      <c r="M29" s="34">
        <v>0.61</v>
      </c>
      <c r="N29" s="36">
        <v>0</v>
      </c>
      <c r="O29" s="50">
        <v>0.5</v>
      </c>
      <c r="P29" s="42">
        <v>0</v>
      </c>
      <c r="Q29" s="58">
        <v>0.28000000000000003</v>
      </c>
    </row>
    <row r="30" spans="1:17" x14ac:dyDescent="0.2">
      <c r="A30" s="5" t="s">
        <v>240</v>
      </c>
      <c r="B30" s="5">
        <v>45</v>
      </c>
      <c r="C30" s="6" t="str">
        <f t="shared" si="0"/>
        <v>Adulto</v>
      </c>
      <c r="D30" s="5" t="s">
        <v>48</v>
      </c>
      <c r="E30" s="5" t="s">
        <v>42</v>
      </c>
      <c r="F30" s="5" t="s">
        <v>43</v>
      </c>
      <c r="G30" s="5" t="s">
        <v>68</v>
      </c>
      <c r="H30" s="5" t="s">
        <v>65</v>
      </c>
      <c r="I30" s="5" t="s">
        <v>51</v>
      </c>
      <c r="J30" s="5">
        <v>2018</v>
      </c>
      <c r="K30" s="32"/>
      <c r="L30" s="57">
        <v>0.36</v>
      </c>
      <c r="M30" s="34">
        <v>0.12</v>
      </c>
      <c r="N30" s="36">
        <v>0</v>
      </c>
      <c r="O30" s="50">
        <v>0.25</v>
      </c>
      <c r="P30" s="42">
        <v>0.25</v>
      </c>
      <c r="Q30" s="58">
        <v>0.16</v>
      </c>
    </row>
    <row r="31" spans="1:17" x14ac:dyDescent="0.2">
      <c r="A31" s="5" t="s">
        <v>241</v>
      </c>
      <c r="B31" s="5">
        <v>22</v>
      </c>
      <c r="C31" s="6" t="str">
        <f t="shared" si="0"/>
        <v>Adulto Joven</v>
      </c>
      <c r="D31" s="5" t="s">
        <v>48</v>
      </c>
      <c r="E31" s="5" t="s">
        <v>46</v>
      </c>
      <c r="F31" s="5" t="s">
        <v>43</v>
      </c>
      <c r="G31" s="5" t="s">
        <v>44</v>
      </c>
      <c r="H31" s="5" t="s">
        <v>45</v>
      </c>
      <c r="I31" s="5" t="s">
        <v>45</v>
      </c>
      <c r="J31" s="5">
        <v>2009</v>
      </c>
      <c r="K31" s="32"/>
      <c r="L31" s="57">
        <v>0.64</v>
      </c>
      <c r="M31" s="34">
        <v>0.82</v>
      </c>
      <c r="N31" s="36">
        <v>0</v>
      </c>
      <c r="O31" s="50">
        <v>0.25</v>
      </c>
      <c r="P31" s="42">
        <v>0</v>
      </c>
      <c r="Q31" s="58">
        <v>0.27</v>
      </c>
    </row>
    <row r="32" spans="1:17" x14ac:dyDescent="0.2">
      <c r="A32" s="5" t="s">
        <v>242</v>
      </c>
      <c r="B32" s="5">
        <v>51</v>
      </c>
      <c r="C32" s="6" t="str">
        <f t="shared" si="0"/>
        <v>Adulto</v>
      </c>
      <c r="D32" s="5" t="s">
        <v>48</v>
      </c>
      <c r="E32" s="5" t="s">
        <v>46</v>
      </c>
      <c r="F32" s="5" t="s">
        <v>43</v>
      </c>
      <c r="G32" s="5" t="s">
        <v>44</v>
      </c>
      <c r="H32" s="5" t="s">
        <v>45</v>
      </c>
      <c r="I32" s="5" t="s">
        <v>51</v>
      </c>
      <c r="J32" s="5">
        <v>2018</v>
      </c>
      <c r="K32" s="32"/>
      <c r="L32" s="57">
        <v>0.82</v>
      </c>
      <c r="M32" s="34">
        <v>0.67</v>
      </c>
      <c r="N32" s="36">
        <v>0</v>
      </c>
      <c r="O32" s="50">
        <v>0.5</v>
      </c>
      <c r="P32" s="42">
        <v>0</v>
      </c>
      <c r="Q32" s="58">
        <v>0.28999999999999998</v>
      </c>
    </row>
    <row r="33" spans="1:17" x14ac:dyDescent="0.2">
      <c r="A33" s="5" t="s">
        <v>243</v>
      </c>
      <c r="B33" s="5">
        <v>45</v>
      </c>
      <c r="C33" s="6" t="str">
        <f t="shared" si="0"/>
        <v>Adulto</v>
      </c>
      <c r="D33" s="5" t="s">
        <v>48</v>
      </c>
      <c r="E33" s="5" t="s">
        <v>42</v>
      </c>
      <c r="F33" s="5" t="s">
        <v>43</v>
      </c>
      <c r="G33" s="5" t="s">
        <v>44</v>
      </c>
      <c r="H33" s="5" t="s">
        <v>45</v>
      </c>
      <c r="I33" s="5" t="s">
        <v>51</v>
      </c>
      <c r="J33" s="5">
        <v>2015</v>
      </c>
      <c r="K33" s="32"/>
      <c r="L33" s="57">
        <v>0.46</v>
      </c>
      <c r="M33" s="34">
        <v>0.6</v>
      </c>
      <c r="N33" s="36">
        <v>0</v>
      </c>
      <c r="O33" s="50">
        <v>0</v>
      </c>
      <c r="P33" s="42">
        <v>0</v>
      </c>
      <c r="Q33" s="58">
        <v>0.15</v>
      </c>
    </row>
    <row r="34" spans="1:17" x14ac:dyDescent="0.2">
      <c r="A34" s="5" t="s">
        <v>244</v>
      </c>
      <c r="B34" s="5">
        <v>20</v>
      </c>
      <c r="C34" s="6" t="str">
        <f t="shared" si="0"/>
        <v>Adulto Joven</v>
      </c>
      <c r="D34" s="5" t="s">
        <v>48</v>
      </c>
      <c r="E34" s="5" t="s">
        <v>62</v>
      </c>
      <c r="F34" s="5" t="s">
        <v>43</v>
      </c>
      <c r="G34" s="5" t="s">
        <v>47</v>
      </c>
      <c r="H34" s="5" t="s">
        <v>51</v>
      </c>
      <c r="I34" s="5" t="s">
        <v>45</v>
      </c>
      <c r="J34" s="5">
        <v>2011</v>
      </c>
      <c r="K34" s="32"/>
      <c r="L34" s="57">
        <v>0.64</v>
      </c>
      <c r="M34" s="34">
        <v>0.7</v>
      </c>
      <c r="N34" s="36">
        <v>0</v>
      </c>
      <c r="O34" s="50">
        <v>0.75</v>
      </c>
      <c r="P34" s="42">
        <v>0.25</v>
      </c>
      <c r="Q34" s="58">
        <v>0.43</v>
      </c>
    </row>
    <row r="35" spans="1:17" x14ac:dyDescent="0.2">
      <c r="A35" s="5" t="s">
        <v>245</v>
      </c>
      <c r="B35" s="5">
        <v>23</v>
      </c>
      <c r="C35" s="6" t="str">
        <f t="shared" si="0"/>
        <v>Adulto Joven</v>
      </c>
      <c r="D35" s="5" t="s">
        <v>48</v>
      </c>
      <c r="E35" s="5" t="s">
        <v>42</v>
      </c>
      <c r="F35" s="5" t="s">
        <v>43</v>
      </c>
      <c r="G35" s="5" t="s">
        <v>44</v>
      </c>
      <c r="H35" s="5" t="s">
        <v>45</v>
      </c>
      <c r="I35" s="5" t="s">
        <v>45</v>
      </c>
      <c r="J35" s="5">
        <v>2010</v>
      </c>
      <c r="K35" s="32"/>
      <c r="L35" s="57">
        <v>0.39</v>
      </c>
      <c r="M35" s="34">
        <v>0.38</v>
      </c>
      <c r="N35" s="36">
        <v>0.25</v>
      </c>
      <c r="O35" s="50">
        <v>0.75</v>
      </c>
      <c r="P35" s="42">
        <v>0.25</v>
      </c>
      <c r="Q35" s="58">
        <v>0.41</v>
      </c>
    </row>
    <row r="36" spans="1:17" x14ac:dyDescent="0.2">
      <c r="A36" s="5" t="s">
        <v>246</v>
      </c>
      <c r="B36" s="5">
        <v>25</v>
      </c>
      <c r="C36" s="6" t="str">
        <f t="shared" si="0"/>
        <v>Adulto Joven</v>
      </c>
      <c r="D36" s="5" t="s">
        <v>48</v>
      </c>
      <c r="E36" s="5" t="s">
        <v>69</v>
      </c>
      <c r="F36" s="5" t="s">
        <v>43</v>
      </c>
      <c r="G36" s="5" t="s">
        <v>47</v>
      </c>
      <c r="H36" s="5" t="s">
        <v>45</v>
      </c>
      <c r="I36" s="5" t="s">
        <v>51</v>
      </c>
      <c r="J36" s="5">
        <v>2010</v>
      </c>
      <c r="K36" s="32"/>
      <c r="L36" s="57">
        <v>0.93</v>
      </c>
      <c r="M36" s="34">
        <v>0.69</v>
      </c>
      <c r="N36" s="36">
        <v>0</v>
      </c>
      <c r="O36" s="50">
        <v>0.5</v>
      </c>
      <c r="P36" s="42">
        <v>0</v>
      </c>
      <c r="Q36" s="58">
        <v>0.3</v>
      </c>
    </row>
    <row r="37" spans="1:17" x14ac:dyDescent="0.2">
      <c r="A37" s="5" t="s">
        <v>247</v>
      </c>
      <c r="B37" s="5">
        <v>25</v>
      </c>
      <c r="C37" s="6" t="str">
        <f t="shared" si="0"/>
        <v>Adulto Joven</v>
      </c>
      <c r="D37" s="5" t="s">
        <v>48</v>
      </c>
      <c r="E37" s="5" t="s">
        <v>42</v>
      </c>
      <c r="F37" s="5" t="s">
        <v>43</v>
      </c>
      <c r="G37" s="5" t="s">
        <v>44</v>
      </c>
      <c r="H37" s="5" t="s">
        <v>45</v>
      </c>
      <c r="I37" s="5" t="s">
        <v>51</v>
      </c>
      <c r="J37" s="5">
        <v>2010</v>
      </c>
      <c r="K37" s="32"/>
      <c r="L37" s="57">
        <v>0.43</v>
      </c>
      <c r="M37" s="34">
        <v>0.6</v>
      </c>
      <c r="N37" s="36">
        <v>0.42</v>
      </c>
      <c r="O37" s="50">
        <v>0.25</v>
      </c>
      <c r="P37" s="42">
        <v>0.25</v>
      </c>
      <c r="Q37" s="58">
        <v>0.38</v>
      </c>
    </row>
    <row r="38" spans="1:17" x14ac:dyDescent="0.2">
      <c r="A38" s="5" t="s">
        <v>248</v>
      </c>
      <c r="B38" s="5">
        <v>59</v>
      </c>
      <c r="C38" s="6" t="str">
        <f t="shared" si="0"/>
        <v>Adulto</v>
      </c>
      <c r="D38" s="5" t="s">
        <v>48</v>
      </c>
      <c r="E38" s="5" t="s">
        <v>42</v>
      </c>
      <c r="F38" s="5" t="s">
        <v>43</v>
      </c>
      <c r="G38" s="5" t="s">
        <v>70</v>
      </c>
      <c r="H38" s="5" t="s">
        <v>45</v>
      </c>
      <c r="I38" s="5" t="s">
        <v>45</v>
      </c>
      <c r="J38" s="5">
        <v>2012</v>
      </c>
      <c r="K38" s="32"/>
      <c r="L38" s="57">
        <v>0.93</v>
      </c>
      <c r="M38" s="34">
        <v>1</v>
      </c>
      <c r="N38" s="36">
        <v>0</v>
      </c>
      <c r="O38" s="50">
        <v>0.5</v>
      </c>
      <c r="P38" s="42">
        <v>0.5</v>
      </c>
      <c r="Q38" s="58">
        <v>0.5</v>
      </c>
    </row>
    <row r="39" spans="1:17" x14ac:dyDescent="0.2">
      <c r="A39" s="5" t="s">
        <v>249</v>
      </c>
      <c r="B39" s="5">
        <v>59</v>
      </c>
      <c r="C39" s="6" t="str">
        <f t="shared" si="0"/>
        <v>Adulto</v>
      </c>
      <c r="D39" s="5" t="s">
        <v>48</v>
      </c>
      <c r="E39" s="5" t="s">
        <v>71</v>
      </c>
      <c r="F39" s="5" t="s">
        <v>43</v>
      </c>
      <c r="G39" s="5" t="s">
        <v>44</v>
      </c>
      <c r="H39" s="5" t="s">
        <v>45</v>
      </c>
      <c r="I39" s="5" t="s">
        <v>51</v>
      </c>
      <c r="J39" s="5">
        <v>2008</v>
      </c>
      <c r="K39" s="32"/>
      <c r="L39" s="57">
        <v>0.75</v>
      </c>
      <c r="M39" s="34">
        <v>0.69</v>
      </c>
      <c r="N39" s="36">
        <v>0</v>
      </c>
      <c r="O39" s="50">
        <v>0.25</v>
      </c>
      <c r="P39" s="42">
        <v>0</v>
      </c>
      <c r="Q39" s="58">
        <v>0.24</v>
      </c>
    </row>
    <row r="40" spans="1:17" x14ac:dyDescent="0.2">
      <c r="A40" s="5" t="s">
        <v>250</v>
      </c>
      <c r="B40" s="5">
        <v>14</v>
      </c>
      <c r="C40" s="6" t="str">
        <f t="shared" si="0"/>
        <v>Niño/Adolescente</v>
      </c>
      <c r="D40" s="5" t="s">
        <v>41</v>
      </c>
      <c r="E40" s="5" t="s">
        <v>72</v>
      </c>
      <c r="F40" s="5" t="s">
        <v>43</v>
      </c>
      <c r="G40" s="5" t="s">
        <v>47</v>
      </c>
      <c r="H40" s="5" t="s">
        <v>45</v>
      </c>
      <c r="I40" s="5" t="s">
        <v>45</v>
      </c>
      <c r="J40" s="5">
        <v>2014</v>
      </c>
      <c r="K40" s="32"/>
      <c r="L40" s="57">
        <v>0.86</v>
      </c>
      <c r="M40" s="34">
        <v>0.63</v>
      </c>
      <c r="N40" s="36">
        <v>0.63</v>
      </c>
      <c r="O40" s="50">
        <v>0.25</v>
      </c>
      <c r="P40" s="42">
        <v>0</v>
      </c>
      <c r="Q40" s="58">
        <v>0.38</v>
      </c>
    </row>
    <row r="41" spans="1:17" x14ac:dyDescent="0.2">
      <c r="A41" s="5" t="s">
        <v>251</v>
      </c>
      <c r="B41" s="5">
        <v>15</v>
      </c>
      <c r="C41" s="6" t="str">
        <f t="shared" si="0"/>
        <v>Niño/Adolescente</v>
      </c>
      <c r="D41" s="5" t="s">
        <v>41</v>
      </c>
      <c r="E41" s="5" t="s">
        <v>73</v>
      </c>
      <c r="F41" s="5" t="s">
        <v>43</v>
      </c>
      <c r="G41" s="5" t="s">
        <v>47</v>
      </c>
      <c r="H41" s="5" t="s">
        <v>45</v>
      </c>
      <c r="I41" s="5" t="s">
        <v>45</v>
      </c>
      <c r="J41" s="5">
        <v>2014</v>
      </c>
      <c r="K41" s="32"/>
      <c r="L41" s="57">
        <v>0.68</v>
      </c>
      <c r="M41" s="34">
        <v>0.4</v>
      </c>
      <c r="N41" s="36">
        <v>0.47</v>
      </c>
      <c r="O41" s="50">
        <v>0.5</v>
      </c>
      <c r="P41" s="42">
        <v>0.25</v>
      </c>
      <c r="Q41" s="58">
        <v>0.41</v>
      </c>
    </row>
    <row r="42" spans="1:17" x14ac:dyDescent="0.2">
      <c r="A42" s="5" t="s">
        <v>252</v>
      </c>
      <c r="B42" s="5">
        <v>14</v>
      </c>
      <c r="C42" s="6" t="str">
        <f t="shared" si="0"/>
        <v>Niño/Adolescente</v>
      </c>
      <c r="D42" s="5" t="s">
        <v>48</v>
      </c>
      <c r="E42" s="5" t="s">
        <v>42</v>
      </c>
      <c r="F42" s="5" t="s">
        <v>43</v>
      </c>
      <c r="G42" s="5" t="s">
        <v>47</v>
      </c>
      <c r="H42" s="5" t="s">
        <v>45</v>
      </c>
      <c r="I42" s="5" t="s">
        <v>49</v>
      </c>
      <c r="J42" s="5">
        <v>2013</v>
      </c>
      <c r="K42" s="32"/>
      <c r="L42" s="57">
        <v>0.64</v>
      </c>
      <c r="M42" s="34">
        <v>0.56999999999999995</v>
      </c>
      <c r="N42" s="36">
        <v>0.4</v>
      </c>
      <c r="O42" s="50">
        <v>0.5</v>
      </c>
      <c r="P42" s="42">
        <v>0.25</v>
      </c>
      <c r="Q42" s="58">
        <v>0.43</v>
      </c>
    </row>
    <row r="43" spans="1:17" x14ac:dyDescent="0.2">
      <c r="A43" s="5" t="s">
        <v>253</v>
      </c>
      <c r="B43" s="5">
        <v>14</v>
      </c>
      <c r="C43" s="6" t="str">
        <f t="shared" si="0"/>
        <v>Niño/Adolescente</v>
      </c>
      <c r="D43" s="5" t="s">
        <v>41</v>
      </c>
      <c r="E43" s="5" t="s">
        <v>74</v>
      </c>
      <c r="F43" s="5" t="s">
        <v>43</v>
      </c>
      <c r="G43" s="5" t="s">
        <v>47</v>
      </c>
      <c r="H43" s="5" t="s">
        <v>45</v>
      </c>
      <c r="I43" s="5" t="s">
        <v>65</v>
      </c>
      <c r="J43" s="5">
        <v>2017</v>
      </c>
      <c r="K43" s="32"/>
      <c r="L43" s="57">
        <v>0.54</v>
      </c>
      <c r="M43" s="34">
        <v>0.52</v>
      </c>
      <c r="N43" s="36">
        <v>0</v>
      </c>
      <c r="O43" s="50">
        <v>0.5</v>
      </c>
      <c r="P43" s="42">
        <v>0</v>
      </c>
      <c r="Q43" s="58">
        <v>0.26</v>
      </c>
    </row>
    <row r="44" spans="1:17" x14ac:dyDescent="0.2">
      <c r="A44" s="5" t="s">
        <v>254</v>
      </c>
      <c r="B44" s="5">
        <v>14</v>
      </c>
      <c r="C44" s="6" t="str">
        <f t="shared" si="0"/>
        <v>Niño/Adolescente</v>
      </c>
      <c r="D44" s="5" t="s">
        <v>41</v>
      </c>
      <c r="E44" s="5" t="s">
        <v>75</v>
      </c>
      <c r="F44" s="5" t="s">
        <v>43</v>
      </c>
      <c r="G44" s="5" t="s">
        <v>47</v>
      </c>
      <c r="H44" s="5" t="s">
        <v>45</v>
      </c>
      <c r="I44" s="5" t="s">
        <v>45</v>
      </c>
      <c r="J44" s="5">
        <v>2016</v>
      </c>
      <c r="K44" s="32"/>
      <c r="L44" s="57">
        <v>0.71</v>
      </c>
      <c r="M44" s="34">
        <v>0.46</v>
      </c>
      <c r="N44" s="36">
        <v>0.23</v>
      </c>
      <c r="O44" s="50">
        <v>0.25</v>
      </c>
      <c r="P44" s="42">
        <v>0</v>
      </c>
      <c r="Q44" s="58">
        <v>0.24</v>
      </c>
    </row>
    <row r="45" spans="1:17" x14ac:dyDescent="0.2">
      <c r="A45" s="5" t="s">
        <v>255</v>
      </c>
      <c r="B45" s="5">
        <v>14</v>
      </c>
      <c r="C45" s="6" t="str">
        <f t="shared" si="0"/>
        <v>Niño/Adolescente</v>
      </c>
      <c r="D45" s="5" t="s">
        <v>41</v>
      </c>
      <c r="E45" s="5" t="s">
        <v>42</v>
      </c>
      <c r="F45" s="5" t="s">
        <v>43</v>
      </c>
      <c r="G45" s="5" t="s">
        <v>47</v>
      </c>
      <c r="H45" s="5" t="s">
        <v>45</v>
      </c>
      <c r="I45" s="5" t="s">
        <v>49</v>
      </c>
      <c r="J45" s="5">
        <v>2010</v>
      </c>
      <c r="K45" s="32"/>
      <c r="L45" s="57">
        <v>0.86</v>
      </c>
      <c r="M45" s="34">
        <v>0.47</v>
      </c>
      <c r="N45" s="36">
        <v>0</v>
      </c>
      <c r="O45" s="50">
        <v>0.5</v>
      </c>
      <c r="P45" s="42">
        <v>0.5</v>
      </c>
      <c r="Q45" s="58">
        <v>0.37</v>
      </c>
    </row>
    <row r="46" spans="1:17" x14ac:dyDescent="0.2">
      <c r="A46" s="5" t="s">
        <v>256</v>
      </c>
      <c r="B46" s="5">
        <v>15</v>
      </c>
      <c r="C46" s="6" t="str">
        <f t="shared" si="0"/>
        <v>Niño/Adolescente</v>
      </c>
      <c r="D46" s="5" t="s">
        <v>41</v>
      </c>
      <c r="E46" s="5" t="s">
        <v>76</v>
      </c>
      <c r="F46" s="5" t="s">
        <v>50</v>
      </c>
      <c r="G46" s="5" t="s">
        <v>47</v>
      </c>
      <c r="H46" s="5" t="s">
        <v>51</v>
      </c>
      <c r="I46" s="5" t="s">
        <v>45</v>
      </c>
      <c r="J46" s="5">
        <v>2012</v>
      </c>
      <c r="K46" s="32"/>
      <c r="L46" s="57">
        <v>0.18</v>
      </c>
      <c r="M46" s="34">
        <v>0.53</v>
      </c>
      <c r="N46" s="36">
        <v>0.45</v>
      </c>
      <c r="O46" s="50">
        <v>0.5</v>
      </c>
      <c r="P46" s="42">
        <v>0</v>
      </c>
      <c r="Q46" s="58">
        <v>0.37</v>
      </c>
    </row>
    <row r="47" spans="1:17" x14ac:dyDescent="0.2">
      <c r="A47" s="5" t="s">
        <v>257</v>
      </c>
      <c r="B47" s="5">
        <v>14</v>
      </c>
      <c r="C47" s="6" t="str">
        <f t="shared" si="0"/>
        <v>Niño/Adolescente</v>
      </c>
      <c r="D47" s="5" t="s">
        <v>48</v>
      </c>
      <c r="E47" s="5" t="s">
        <v>42</v>
      </c>
      <c r="F47" s="5" t="s">
        <v>43</v>
      </c>
      <c r="G47" s="5" t="s">
        <v>47</v>
      </c>
      <c r="H47" s="5" t="s">
        <v>45</v>
      </c>
      <c r="I47" s="5" t="s">
        <v>45</v>
      </c>
      <c r="J47" s="5">
        <v>2017</v>
      </c>
      <c r="K47" s="32"/>
      <c r="L47" s="57">
        <v>0.54</v>
      </c>
      <c r="M47" s="34">
        <v>0.47</v>
      </c>
      <c r="N47" s="36">
        <v>0</v>
      </c>
      <c r="O47" s="50">
        <v>0.25</v>
      </c>
      <c r="P47" s="42">
        <v>0.25</v>
      </c>
      <c r="Q47" s="58">
        <v>0.24</v>
      </c>
    </row>
    <row r="48" spans="1:17" x14ac:dyDescent="0.2">
      <c r="A48" s="5" t="s">
        <v>258</v>
      </c>
      <c r="B48" s="5">
        <v>14</v>
      </c>
      <c r="C48" s="6" t="str">
        <f t="shared" si="0"/>
        <v>Niño/Adolescente</v>
      </c>
      <c r="D48" s="5" t="s">
        <v>48</v>
      </c>
      <c r="E48" s="5" t="s">
        <v>75</v>
      </c>
      <c r="F48" s="5" t="s">
        <v>43</v>
      </c>
      <c r="G48" s="5" t="s">
        <v>47</v>
      </c>
      <c r="H48" s="5" t="s">
        <v>49</v>
      </c>
      <c r="I48" s="5" t="s">
        <v>45</v>
      </c>
      <c r="J48" s="5">
        <v>2011</v>
      </c>
      <c r="K48" s="32"/>
      <c r="L48" s="57">
        <v>0.46</v>
      </c>
      <c r="M48" s="34">
        <v>0.54</v>
      </c>
      <c r="N48" s="36">
        <v>0</v>
      </c>
      <c r="O48" s="50">
        <v>0.5</v>
      </c>
      <c r="P48" s="42">
        <v>0.75</v>
      </c>
      <c r="Q48" s="58">
        <v>0.45</v>
      </c>
    </row>
    <row r="49" spans="1:17" x14ac:dyDescent="0.2">
      <c r="A49" s="5" t="s">
        <v>259</v>
      </c>
      <c r="B49" s="5">
        <v>14</v>
      </c>
      <c r="C49" s="6" t="str">
        <f t="shared" si="0"/>
        <v>Niño/Adolescente</v>
      </c>
      <c r="D49" s="5" t="s">
        <v>41</v>
      </c>
      <c r="E49" s="5" t="s">
        <v>77</v>
      </c>
      <c r="F49" s="5" t="s">
        <v>43</v>
      </c>
      <c r="G49" s="5" t="s">
        <v>68</v>
      </c>
      <c r="H49" s="5" t="s">
        <v>45</v>
      </c>
      <c r="I49" s="5" t="s">
        <v>45</v>
      </c>
      <c r="J49" s="5">
        <v>2012</v>
      </c>
      <c r="K49" s="32"/>
      <c r="L49" s="57">
        <v>0.5</v>
      </c>
      <c r="M49" s="34">
        <v>0.62</v>
      </c>
      <c r="N49" s="36">
        <v>0</v>
      </c>
      <c r="O49" s="50">
        <v>0.25</v>
      </c>
      <c r="P49" s="42">
        <v>0</v>
      </c>
      <c r="Q49" s="58">
        <v>0.22</v>
      </c>
    </row>
    <row r="50" spans="1:17" x14ac:dyDescent="0.2">
      <c r="A50" s="5" t="s">
        <v>260</v>
      </c>
      <c r="B50" s="5">
        <v>13</v>
      </c>
      <c r="C50" s="6" t="str">
        <f t="shared" si="0"/>
        <v>Niño/Adolescente</v>
      </c>
      <c r="D50" s="5" t="s">
        <v>48</v>
      </c>
      <c r="E50" s="5" t="s">
        <v>42</v>
      </c>
      <c r="F50" s="5" t="s">
        <v>43</v>
      </c>
      <c r="G50" s="5" t="s">
        <v>47</v>
      </c>
      <c r="H50" s="5" t="s">
        <v>45</v>
      </c>
      <c r="I50" s="5" t="s">
        <v>45</v>
      </c>
      <c r="J50" s="5">
        <v>2011</v>
      </c>
      <c r="K50" s="32"/>
      <c r="L50" s="57">
        <v>0.11</v>
      </c>
      <c r="M50" s="34">
        <v>0.37</v>
      </c>
      <c r="N50" s="36">
        <v>0.18</v>
      </c>
      <c r="O50" s="50">
        <v>0.75</v>
      </c>
      <c r="P50" s="42">
        <v>0</v>
      </c>
      <c r="Q50" s="58">
        <v>0.33</v>
      </c>
    </row>
    <row r="51" spans="1:17" x14ac:dyDescent="0.2">
      <c r="A51" s="5" t="s">
        <v>261</v>
      </c>
      <c r="B51" s="5">
        <v>15</v>
      </c>
      <c r="C51" s="6" t="str">
        <f t="shared" si="0"/>
        <v>Niño/Adolescente</v>
      </c>
      <c r="D51" s="5" t="s">
        <v>48</v>
      </c>
      <c r="E51" s="5" t="s">
        <v>73</v>
      </c>
      <c r="F51" s="5" t="s">
        <v>43</v>
      </c>
      <c r="G51" s="5" t="s">
        <v>47</v>
      </c>
      <c r="H51" s="5" t="s">
        <v>51</v>
      </c>
      <c r="I51" s="5" t="s">
        <v>45</v>
      </c>
      <c r="J51" s="5">
        <v>2014</v>
      </c>
      <c r="K51" s="32"/>
      <c r="L51" s="57">
        <v>0.68</v>
      </c>
      <c r="M51" s="34">
        <v>0.63</v>
      </c>
      <c r="N51" s="36">
        <v>0.53</v>
      </c>
      <c r="O51" s="50">
        <v>1</v>
      </c>
      <c r="P51" s="42">
        <v>0</v>
      </c>
      <c r="Q51" s="58">
        <v>0.54</v>
      </c>
    </row>
    <row r="52" spans="1:17" x14ac:dyDescent="0.2">
      <c r="A52" s="5" t="s">
        <v>262</v>
      </c>
      <c r="B52" s="5">
        <v>14</v>
      </c>
      <c r="C52" s="6" t="str">
        <f t="shared" si="0"/>
        <v>Niño/Adolescente</v>
      </c>
      <c r="D52" s="5" t="s">
        <v>48</v>
      </c>
      <c r="E52" s="5" t="s">
        <v>78</v>
      </c>
      <c r="F52" s="5" t="s">
        <v>43</v>
      </c>
      <c r="G52" s="5" t="s">
        <v>47</v>
      </c>
      <c r="H52" s="5" t="s">
        <v>45</v>
      </c>
      <c r="I52" s="5" t="s">
        <v>45</v>
      </c>
      <c r="J52" s="5">
        <v>2007</v>
      </c>
      <c r="K52" s="32"/>
      <c r="L52" s="57">
        <v>0.71</v>
      </c>
      <c r="M52" s="34">
        <v>0.56000000000000005</v>
      </c>
      <c r="N52" s="36">
        <v>0</v>
      </c>
      <c r="O52" s="50">
        <v>0.5</v>
      </c>
      <c r="P52" s="42">
        <v>0</v>
      </c>
      <c r="Q52" s="58">
        <v>0.27</v>
      </c>
    </row>
    <row r="53" spans="1:17" x14ac:dyDescent="0.2">
      <c r="A53" s="5" t="s">
        <v>263</v>
      </c>
      <c r="B53" s="5">
        <v>15</v>
      </c>
      <c r="C53" s="6" t="str">
        <f t="shared" si="0"/>
        <v>Niño/Adolescente</v>
      </c>
      <c r="D53" s="5" t="s">
        <v>41</v>
      </c>
      <c r="E53" s="5" t="s">
        <v>42</v>
      </c>
      <c r="F53" s="5" t="s">
        <v>43</v>
      </c>
      <c r="G53" s="5" t="s">
        <v>47</v>
      </c>
      <c r="H53" s="5" t="s">
        <v>45</v>
      </c>
      <c r="I53" s="5" t="s">
        <v>45</v>
      </c>
      <c r="J53" s="5">
        <v>2016</v>
      </c>
      <c r="K53" s="32"/>
      <c r="L53" s="57">
        <v>0.68</v>
      </c>
      <c r="M53" s="34">
        <v>0.51</v>
      </c>
      <c r="N53" s="36">
        <v>0</v>
      </c>
      <c r="O53" s="50">
        <v>0</v>
      </c>
      <c r="P53" s="42">
        <v>0.25</v>
      </c>
      <c r="Q53" s="58">
        <v>0.19</v>
      </c>
    </row>
    <row r="54" spans="1:17" x14ac:dyDescent="0.2">
      <c r="A54" s="5" t="s">
        <v>264</v>
      </c>
      <c r="B54" s="5">
        <v>15</v>
      </c>
      <c r="C54" s="6" t="str">
        <f t="shared" si="0"/>
        <v>Niño/Adolescente</v>
      </c>
      <c r="D54" s="5" t="s">
        <v>48</v>
      </c>
      <c r="E54" s="5" t="s">
        <v>42</v>
      </c>
      <c r="F54" s="5" t="s">
        <v>43</v>
      </c>
      <c r="G54" s="5" t="s">
        <v>47</v>
      </c>
      <c r="H54" s="5" t="s">
        <v>45</v>
      </c>
      <c r="I54" s="5" t="s">
        <v>49</v>
      </c>
      <c r="J54" s="5">
        <v>2013</v>
      </c>
      <c r="K54" s="32"/>
      <c r="L54" s="57">
        <v>0.86</v>
      </c>
      <c r="M54" s="34">
        <v>0.36</v>
      </c>
      <c r="N54" s="36">
        <v>0</v>
      </c>
      <c r="O54" s="50">
        <v>0.25</v>
      </c>
      <c r="P54" s="42">
        <v>0</v>
      </c>
      <c r="Q54" s="58">
        <v>0.15</v>
      </c>
    </row>
    <row r="55" spans="1:17" x14ac:dyDescent="0.2">
      <c r="A55" s="5" t="s">
        <v>265</v>
      </c>
      <c r="B55" s="5">
        <v>14</v>
      </c>
      <c r="C55" s="6" t="str">
        <f t="shared" si="0"/>
        <v>Niño/Adolescente</v>
      </c>
      <c r="D55" s="5" t="s">
        <v>48</v>
      </c>
      <c r="E55" s="5" t="s">
        <v>69</v>
      </c>
      <c r="F55" s="5" t="s">
        <v>43</v>
      </c>
      <c r="G55" s="5" t="s">
        <v>47</v>
      </c>
      <c r="H55" s="5" t="s">
        <v>45</v>
      </c>
      <c r="I55" s="5" t="s">
        <v>45</v>
      </c>
      <c r="J55" s="5">
        <v>2017</v>
      </c>
      <c r="K55" s="32"/>
      <c r="L55" s="57">
        <v>0.56999999999999995</v>
      </c>
      <c r="M55" s="34">
        <v>0.66</v>
      </c>
      <c r="N55" s="36">
        <v>0</v>
      </c>
      <c r="O55" s="50">
        <v>0.5</v>
      </c>
      <c r="P55" s="42">
        <v>0.25</v>
      </c>
      <c r="Q55" s="58">
        <v>0.35</v>
      </c>
    </row>
    <row r="56" spans="1:17" x14ac:dyDescent="0.2">
      <c r="A56" s="5" t="s">
        <v>266</v>
      </c>
      <c r="B56" s="5">
        <v>17</v>
      </c>
      <c r="C56" s="6" t="str">
        <f t="shared" si="0"/>
        <v>Niño/Adolescente</v>
      </c>
      <c r="D56" s="5" t="s">
        <v>48</v>
      </c>
      <c r="E56" s="5" t="s">
        <v>42</v>
      </c>
      <c r="F56" s="5" t="s">
        <v>43</v>
      </c>
      <c r="G56" s="5" t="s">
        <v>47</v>
      </c>
      <c r="H56" s="5" t="s">
        <v>51</v>
      </c>
      <c r="I56" s="5" t="s">
        <v>45</v>
      </c>
      <c r="J56" s="5">
        <v>2010</v>
      </c>
      <c r="K56" s="32"/>
      <c r="L56" s="57">
        <v>0.71</v>
      </c>
      <c r="M56" s="34">
        <v>0.38</v>
      </c>
      <c r="N56" s="36">
        <v>0</v>
      </c>
      <c r="O56" s="50">
        <v>0.75</v>
      </c>
      <c r="P56" s="42">
        <v>0</v>
      </c>
      <c r="Q56" s="58">
        <v>0.28000000000000003</v>
      </c>
    </row>
    <row r="57" spans="1:17" x14ac:dyDescent="0.2">
      <c r="A57" s="5" t="s">
        <v>267</v>
      </c>
      <c r="B57" s="5">
        <v>19</v>
      </c>
      <c r="C57" s="6" t="str">
        <f t="shared" si="0"/>
        <v>Adulto Joven</v>
      </c>
      <c r="D57" s="5" t="s">
        <v>48</v>
      </c>
      <c r="E57" s="5" t="s">
        <v>42</v>
      </c>
      <c r="F57" s="5" t="s">
        <v>50</v>
      </c>
      <c r="G57" s="5" t="s">
        <v>47</v>
      </c>
      <c r="H57" s="5" t="s">
        <v>51</v>
      </c>
      <c r="I57" s="5" t="s">
        <v>51</v>
      </c>
      <c r="J57" s="5">
        <v>2015</v>
      </c>
      <c r="K57" s="32"/>
      <c r="L57" s="57">
        <v>0.61</v>
      </c>
      <c r="M57" s="34">
        <v>0.51</v>
      </c>
      <c r="N57" s="36">
        <v>0</v>
      </c>
      <c r="O57" s="50">
        <v>0.75</v>
      </c>
      <c r="P57" s="42">
        <v>0</v>
      </c>
      <c r="Q57" s="58">
        <v>0.32</v>
      </c>
    </row>
    <row r="58" spans="1:17" x14ac:dyDescent="0.2">
      <c r="A58" s="5" t="s">
        <v>268</v>
      </c>
      <c r="B58" s="5">
        <v>18</v>
      </c>
      <c r="C58" s="6" t="str">
        <f t="shared" si="0"/>
        <v>Adulto Joven</v>
      </c>
      <c r="D58" s="5" t="s">
        <v>41</v>
      </c>
      <c r="E58" s="5" t="s">
        <v>79</v>
      </c>
      <c r="F58" s="5" t="s">
        <v>43</v>
      </c>
      <c r="G58" s="5" t="s">
        <v>47</v>
      </c>
      <c r="H58" s="5" t="s">
        <v>51</v>
      </c>
      <c r="I58" s="5" t="s">
        <v>51</v>
      </c>
      <c r="J58" s="5">
        <v>2012</v>
      </c>
      <c r="K58" s="32"/>
      <c r="L58" s="57">
        <v>0.82</v>
      </c>
      <c r="M58" s="34">
        <v>0.52</v>
      </c>
      <c r="N58" s="36">
        <v>0</v>
      </c>
      <c r="O58" s="50">
        <v>0.5</v>
      </c>
      <c r="P58" s="42">
        <v>0.25</v>
      </c>
      <c r="Q58" s="58">
        <v>0.32</v>
      </c>
    </row>
    <row r="59" spans="1:17" x14ac:dyDescent="0.2">
      <c r="A59" s="5" t="s">
        <v>269</v>
      </c>
      <c r="B59" s="5">
        <v>18</v>
      </c>
      <c r="C59" s="6" t="str">
        <f t="shared" si="0"/>
        <v>Adulto Joven</v>
      </c>
      <c r="D59" s="5" t="s">
        <v>48</v>
      </c>
      <c r="E59" s="5" t="s">
        <v>80</v>
      </c>
      <c r="F59" s="5" t="s">
        <v>43</v>
      </c>
      <c r="G59" s="5" t="s">
        <v>47</v>
      </c>
      <c r="H59" s="5" t="s">
        <v>45</v>
      </c>
      <c r="I59" s="5" t="s">
        <v>45</v>
      </c>
      <c r="J59" s="5">
        <v>2010</v>
      </c>
      <c r="K59" s="32"/>
      <c r="L59" s="57">
        <v>0.71</v>
      </c>
      <c r="M59" s="34">
        <v>0.74</v>
      </c>
      <c r="N59" s="36">
        <v>0.52</v>
      </c>
      <c r="O59" s="50">
        <v>0.75</v>
      </c>
      <c r="P59" s="42">
        <v>0.25</v>
      </c>
      <c r="Q59" s="58">
        <v>0.56999999999999995</v>
      </c>
    </row>
    <row r="60" spans="1:17" x14ac:dyDescent="0.2">
      <c r="A60" s="5" t="s">
        <v>270</v>
      </c>
      <c r="B60" s="5">
        <v>17</v>
      </c>
      <c r="C60" s="6" t="str">
        <f t="shared" si="0"/>
        <v>Niño/Adolescente</v>
      </c>
      <c r="D60" s="5" t="s">
        <v>41</v>
      </c>
      <c r="E60" s="5" t="s">
        <v>71</v>
      </c>
      <c r="F60" s="5" t="s">
        <v>43</v>
      </c>
      <c r="G60" s="5" t="s">
        <v>47</v>
      </c>
      <c r="H60" s="5" t="s">
        <v>45</v>
      </c>
      <c r="I60" s="5" t="s">
        <v>51</v>
      </c>
      <c r="J60" s="5">
        <v>2012</v>
      </c>
      <c r="K60" s="32"/>
      <c r="L60" s="57">
        <v>0.89</v>
      </c>
      <c r="M60" s="34">
        <v>0.79</v>
      </c>
      <c r="N60" s="36">
        <v>0</v>
      </c>
      <c r="O60" s="50">
        <v>0.25</v>
      </c>
      <c r="P60" s="42">
        <v>0.25</v>
      </c>
      <c r="Q60" s="58">
        <v>0.32</v>
      </c>
    </row>
    <row r="61" spans="1:17" x14ac:dyDescent="0.2">
      <c r="A61" s="5" t="s">
        <v>271</v>
      </c>
      <c r="B61" s="5">
        <v>17</v>
      </c>
      <c r="C61" s="6" t="str">
        <f t="shared" si="0"/>
        <v>Niño/Adolescente</v>
      </c>
      <c r="D61" s="5" t="s">
        <v>48</v>
      </c>
      <c r="E61" s="5" t="s">
        <v>46</v>
      </c>
      <c r="F61" s="5" t="s">
        <v>43</v>
      </c>
      <c r="G61" s="5" t="s">
        <v>47</v>
      </c>
      <c r="H61" s="5" t="s">
        <v>49</v>
      </c>
      <c r="I61" s="5" t="s">
        <v>45</v>
      </c>
      <c r="J61" s="5">
        <v>2013</v>
      </c>
      <c r="K61" s="32"/>
      <c r="L61" s="57">
        <v>0.71</v>
      </c>
      <c r="M61" s="34">
        <v>0.94</v>
      </c>
      <c r="N61" s="36">
        <v>0</v>
      </c>
      <c r="O61" s="50">
        <v>1</v>
      </c>
      <c r="P61" s="42">
        <v>0.25</v>
      </c>
      <c r="Q61" s="58">
        <v>0.55000000000000004</v>
      </c>
    </row>
    <row r="62" spans="1:17" x14ac:dyDescent="0.2">
      <c r="A62" s="5" t="s">
        <v>272</v>
      </c>
      <c r="B62" s="5">
        <v>19</v>
      </c>
      <c r="C62" s="6" t="str">
        <f t="shared" si="0"/>
        <v>Adulto Joven</v>
      </c>
      <c r="D62" s="5" t="s">
        <v>41</v>
      </c>
      <c r="E62" s="5" t="s">
        <v>42</v>
      </c>
      <c r="F62" s="5" t="s">
        <v>50</v>
      </c>
      <c r="G62" s="5" t="s">
        <v>47</v>
      </c>
      <c r="H62" s="5" t="s">
        <v>51</v>
      </c>
      <c r="I62" s="5" t="s">
        <v>45</v>
      </c>
      <c r="J62" s="5">
        <v>2011</v>
      </c>
      <c r="K62" s="32"/>
      <c r="L62" s="57">
        <v>0.96</v>
      </c>
      <c r="M62" s="34">
        <v>0.85</v>
      </c>
      <c r="N62" s="36">
        <v>0.55000000000000004</v>
      </c>
      <c r="O62" s="50">
        <v>0.5</v>
      </c>
      <c r="P62" s="42">
        <v>0.25</v>
      </c>
      <c r="Q62" s="58">
        <v>0.54</v>
      </c>
    </row>
    <row r="63" spans="1:17" x14ac:dyDescent="0.2">
      <c r="A63" s="5" t="s">
        <v>273</v>
      </c>
      <c r="B63" s="5">
        <v>18</v>
      </c>
      <c r="C63" s="6" t="str">
        <f t="shared" si="0"/>
        <v>Adulto Joven</v>
      </c>
      <c r="D63" s="5" t="s">
        <v>48</v>
      </c>
      <c r="E63" s="5" t="s">
        <v>77</v>
      </c>
      <c r="F63" s="5" t="s">
        <v>43</v>
      </c>
      <c r="G63" s="5" t="s">
        <v>47</v>
      </c>
      <c r="H63" s="5" t="s">
        <v>45</v>
      </c>
      <c r="I63" s="5" t="s">
        <v>51</v>
      </c>
      <c r="J63" s="5">
        <v>2012</v>
      </c>
      <c r="K63" s="32"/>
      <c r="L63" s="57">
        <v>0.21</v>
      </c>
      <c r="M63" s="34">
        <v>0.56999999999999995</v>
      </c>
      <c r="N63" s="36">
        <v>0.38</v>
      </c>
      <c r="O63" s="50">
        <v>0.5</v>
      </c>
      <c r="P63" s="42">
        <v>0</v>
      </c>
      <c r="Q63" s="58">
        <v>0.36</v>
      </c>
    </row>
    <row r="64" spans="1:17" x14ac:dyDescent="0.2">
      <c r="A64" s="5" t="s">
        <v>274</v>
      </c>
      <c r="B64" s="5">
        <v>17</v>
      </c>
      <c r="C64" s="6" t="str">
        <f t="shared" si="0"/>
        <v>Niño/Adolescente</v>
      </c>
      <c r="D64" s="5" t="s">
        <v>48</v>
      </c>
      <c r="E64" s="5" t="s">
        <v>81</v>
      </c>
      <c r="F64" s="5" t="s">
        <v>43</v>
      </c>
      <c r="G64" s="5" t="s">
        <v>47</v>
      </c>
      <c r="H64" s="5" t="s">
        <v>45</v>
      </c>
      <c r="I64" s="5" t="s">
        <v>51</v>
      </c>
      <c r="J64" s="5">
        <v>2010</v>
      </c>
      <c r="K64" s="32"/>
      <c r="L64" s="57">
        <v>0.56999999999999995</v>
      </c>
      <c r="M64" s="34">
        <v>0.69</v>
      </c>
      <c r="N64" s="36">
        <v>0</v>
      </c>
      <c r="O64" s="50">
        <v>0.25</v>
      </c>
      <c r="P64" s="42">
        <v>0</v>
      </c>
      <c r="Q64" s="58">
        <v>0.24</v>
      </c>
    </row>
    <row r="65" spans="1:17" x14ac:dyDescent="0.2">
      <c r="A65" s="5" t="s">
        <v>275</v>
      </c>
      <c r="B65" s="5">
        <v>18</v>
      </c>
      <c r="C65" s="6" t="str">
        <f t="shared" si="0"/>
        <v>Adulto Joven</v>
      </c>
      <c r="D65" s="5" t="s">
        <v>41</v>
      </c>
      <c r="E65" s="5" t="s">
        <v>82</v>
      </c>
      <c r="F65" s="5" t="s">
        <v>43</v>
      </c>
      <c r="G65" s="5" t="s">
        <v>47</v>
      </c>
      <c r="H65" s="5" t="s">
        <v>45</v>
      </c>
      <c r="I65" s="5" t="s">
        <v>45</v>
      </c>
      <c r="J65" s="5">
        <v>2017</v>
      </c>
      <c r="K65" s="32"/>
      <c r="L65" s="57">
        <v>0.82</v>
      </c>
      <c r="M65" s="34">
        <v>0.69</v>
      </c>
      <c r="N65" s="36">
        <v>0.38</v>
      </c>
      <c r="O65" s="50">
        <v>0.75</v>
      </c>
      <c r="P65" s="42">
        <v>0.25</v>
      </c>
      <c r="Q65" s="58">
        <v>0.52</v>
      </c>
    </row>
    <row r="66" spans="1:17" x14ac:dyDescent="0.2">
      <c r="A66" s="5" t="s">
        <v>276</v>
      </c>
      <c r="B66" s="5">
        <v>18</v>
      </c>
      <c r="C66" s="6" t="str">
        <f t="shared" si="0"/>
        <v>Adulto Joven</v>
      </c>
      <c r="D66" s="5" t="s">
        <v>48</v>
      </c>
      <c r="E66" s="5" t="s">
        <v>74</v>
      </c>
      <c r="F66" s="5" t="s">
        <v>43</v>
      </c>
      <c r="G66" s="5" t="s">
        <v>47</v>
      </c>
      <c r="H66" s="5" t="s">
        <v>51</v>
      </c>
      <c r="I66" s="5" t="s">
        <v>51</v>
      </c>
      <c r="J66" s="5">
        <v>2009</v>
      </c>
      <c r="K66" s="32"/>
      <c r="L66" s="57">
        <v>0.36</v>
      </c>
      <c r="M66" s="34">
        <v>0.4</v>
      </c>
      <c r="N66" s="36">
        <v>0</v>
      </c>
      <c r="O66" s="50">
        <v>0.25</v>
      </c>
      <c r="P66" s="42">
        <v>0.25</v>
      </c>
      <c r="Q66" s="58">
        <v>0.23</v>
      </c>
    </row>
    <row r="67" spans="1:17" x14ac:dyDescent="0.2">
      <c r="A67" s="5" t="s">
        <v>277</v>
      </c>
      <c r="B67" s="5">
        <v>27</v>
      </c>
      <c r="C67" s="6" t="str">
        <f t="shared" ref="C67:C130" si="1">IF((B67&lt;18),"Niño/Adolescente",(IF(AND((B67&gt;17),(B67&lt;30)),"Adulto Joven",(IF(AND((B67&gt;29),(B67&lt;60)),"Adulto","Adulto Mayor")))))</f>
        <v>Adulto Joven</v>
      </c>
      <c r="D67" s="5" t="s">
        <v>48</v>
      </c>
      <c r="E67" s="5" t="s">
        <v>83</v>
      </c>
      <c r="F67" s="5" t="s">
        <v>43</v>
      </c>
      <c r="G67" s="5" t="s">
        <v>44</v>
      </c>
      <c r="H67" s="5" t="s">
        <v>49</v>
      </c>
      <c r="I67" s="5" t="s">
        <v>49</v>
      </c>
      <c r="J67" s="5">
        <v>2011</v>
      </c>
      <c r="K67" s="32"/>
      <c r="L67" s="57">
        <v>0.79</v>
      </c>
      <c r="M67" s="34">
        <v>0.89</v>
      </c>
      <c r="N67" s="36">
        <v>0</v>
      </c>
      <c r="O67" s="50">
        <v>0.75</v>
      </c>
      <c r="P67" s="42">
        <v>0.25</v>
      </c>
      <c r="Q67" s="58">
        <v>0.47</v>
      </c>
    </row>
    <row r="68" spans="1:17" x14ac:dyDescent="0.2">
      <c r="A68" s="5" t="s">
        <v>278</v>
      </c>
      <c r="B68" s="5">
        <v>16</v>
      </c>
      <c r="C68" s="6" t="str">
        <f t="shared" si="1"/>
        <v>Niño/Adolescente</v>
      </c>
      <c r="D68" s="5" t="s">
        <v>48</v>
      </c>
      <c r="E68" s="5" t="s">
        <v>84</v>
      </c>
      <c r="F68" s="5" t="s">
        <v>50</v>
      </c>
      <c r="G68" s="5" t="s">
        <v>47</v>
      </c>
      <c r="H68" s="5" t="s">
        <v>51</v>
      </c>
      <c r="I68" s="5" t="s">
        <v>51</v>
      </c>
      <c r="J68" s="5">
        <v>2007</v>
      </c>
      <c r="K68" s="32"/>
      <c r="L68" s="57">
        <v>0.56999999999999995</v>
      </c>
      <c r="M68" s="34">
        <v>0.61</v>
      </c>
      <c r="N68" s="36">
        <v>0</v>
      </c>
      <c r="O68" s="50">
        <v>0.5</v>
      </c>
      <c r="P68" s="42">
        <v>0</v>
      </c>
      <c r="Q68" s="58">
        <v>0.28000000000000003</v>
      </c>
    </row>
    <row r="69" spans="1:17" x14ac:dyDescent="0.2">
      <c r="A69" s="5" t="s">
        <v>279</v>
      </c>
      <c r="B69" s="5">
        <v>18</v>
      </c>
      <c r="C69" s="6" t="str">
        <f t="shared" si="1"/>
        <v>Adulto Joven</v>
      </c>
      <c r="D69" s="5" t="s">
        <v>48</v>
      </c>
      <c r="E69" s="5" t="s">
        <v>85</v>
      </c>
      <c r="F69" s="5" t="s">
        <v>43</v>
      </c>
      <c r="G69" s="5" t="s">
        <v>47</v>
      </c>
      <c r="H69" s="5" t="s">
        <v>49</v>
      </c>
      <c r="I69" s="5" t="s">
        <v>45</v>
      </c>
      <c r="J69" s="5">
        <v>2007</v>
      </c>
      <c r="K69" s="32"/>
      <c r="L69" s="57">
        <v>0.68</v>
      </c>
      <c r="M69" s="34">
        <v>0.78</v>
      </c>
      <c r="N69" s="36">
        <v>0</v>
      </c>
      <c r="O69" s="50">
        <v>0.5</v>
      </c>
      <c r="P69" s="42">
        <v>0</v>
      </c>
      <c r="Q69" s="58">
        <v>0.32</v>
      </c>
    </row>
    <row r="70" spans="1:17" x14ac:dyDescent="0.2">
      <c r="A70" s="5" t="s">
        <v>280</v>
      </c>
      <c r="B70" s="5">
        <v>17</v>
      </c>
      <c r="C70" s="6" t="str">
        <f t="shared" si="1"/>
        <v>Niño/Adolescente</v>
      </c>
      <c r="D70" s="5" t="s">
        <v>48</v>
      </c>
      <c r="E70" s="5" t="s">
        <v>71</v>
      </c>
      <c r="F70" s="5" t="s">
        <v>43</v>
      </c>
      <c r="G70" s="5" t="s">
        <v>47</v>
      </c>
      <c r="H70" s="5" t="s">
        <v>45</v>
      </c>
      <c r="I70" s="5" t="s">
        <v>51</v>
      </c>
      <c r="J70" s="5">
        <v>2007</v>
      </c>
      <c r="K70" s="32"/>
      <c r="L70" s="57">
        <v>0.71</v>
      </c>
      <c r="M70" s="34">
        <v>0.26</v>
      </c>
      <c r="N70" s="36">
        <v>0.65</v>
      </c>
      <c r="O70" s="50">
        <v>0.75</v>
      </c>
      <c r="P70" s="42">
        <v>0.5</v>
      </c>
      <c r="Q70" s="58">
        <v>0.54</v>
      </c>
    </row>
    <row r="71" spans="1:17" x14ac:dyDescent="0.2">
      <c r="A71" s="5" t="s">
        <v>281</v>
      </c>
      <c r="B71" s="5">
        <v>17</v>
      </c>
      <c r="C71" s="6" t="str">
        <f t="shared" si="1"/>
        <v>Niño/Adolescente</v>
      </c>
      <c r="D71" s="5" t="s">
        <v>48</v>
      </c>
      <c r="E71" s="5" t="s">
        <v>86</v>
      </c>
      <c r="F71" s="5" t="s">
        <v>43</v>
      </c>
      <c r="G71" s="5" t="s">
        <v>47</v>
      </c>
      <c r="H71" s="5" t="s">
        <v>49</v>
      </c>
      <c r="I71" s="5" t="s">
        <v>49</v>
      </c>
      <c r="J71" s="5">
        <v>2008</v>
      </c>
      <c r="K71" s="32"/>
      <c r="L71" s="57">
        <v>0.82</v>
      </c>
      <c r="M71" s="34">
        <v>0.89</v>
      </c>
      <c r="N71" s="36">
        <v>0.78</v>
      </c>
      <c r="O71" s="50">
        <v>0.25</v>
      </c>
      <c r="P71" s="42">
        <v>0.25</v>
      </c>
      <c r="Q71" s="58">
        <v>0.54</v>
      </c>
    </row>
    <row r="72" spans="1:17" x14ac:dyDescent="0.2">
      <c r="A72" s="5" t="s">
        <v>282</v>
      </c>
      <c r="B72" s="5">
        <v>15</v>
      </c>
      <c r="C72" s="6" t="str">
        <f t="shared" si="1"/>
        <v>Niño/Adolescente</v>
      </c>
      <c r="D72" s="5" t="s">
        <v>41</v>
      </c>
      <c r="E72" s="5" t="s">
        <v>42</v>
      </c>
      <c r="F72" s="5" t="s">
        <v>43</v>
      </c>
      <c r="G72" s="5" t="s">
        <v>47</v>
      </c>
      <c r="H72" s="5" t="s">
        <v>51</v>
      </c>
      <c r="I72" s="5" t="s">
        <v>51</v>
      </c>
      <c r="J72" s="5">
        <v>2017</v>
      </c>
      <c r="K72" s="32"/>
      <c r="L72" s="57">
        <v>0.71</v>
      </c>
      <c r="M72" s="34">
        <v>0.78</v>
      </c>
      <c r="N72" s="36">
        <v>0</v>
      </c>
      <c r="O72" s="50">
        <v>0.75</v>
      </c>
      <c r="P72" s="42">
        <v>0.25</v>
      </c>
      <c r="Q72" s="58">
        <v>0.45</v>
      </c>
    </row>
    <row r="73" spans="1:17" x14ac:dyDescent="0.2">
      <c r="A73" s="5" t="s">
        <v>283</v>
      </c>
      <c r="B73" s="5">
        <v>16</v>
      </c>
      <c r="C73" s="6" t="str">
        <f t="shared" si="1"/>
        <v>Niño/Adolescente</v>
      </c>
      <c r="D73" s="5" t="s">
        <v>48</v>
      </c>
      <c r="E73" s="5" t="s">
        <v>83</v>
      </c>
      <c r="F73" s="5" t="s">
        <v>50</v>
      </c>
      <c r="G73" s="5" t="s">
        <v>65</v>
      </c>
      <c r="H73" s="5" t="s">
        <v>51</v>
      </c>
      <c r="I73" s="5" t="s">
        <v>65</v>
      </c>
      <c r="J73" s="5">
        <v>2016</v>
      </c>
      <c r="K73" s="32"/>
      <c r="L73" s="57">
        <v>0.28999999999999998</v>
      </c>
      <c r="M73" s="34">
        <v>0.23</v>
      </c>
      <c r="N73" s="36">
        <v>0</v>
      </c>
      <c r="O73" s="50">
        <v>0.25</v>
      </c>
      <c r="P73" s="42">
        <v>0.25</v>
      </c>
      <c r="Q73" s="58">
        <v>0.18</v>
      </c>
    </row>
    <row r="74" spans="1:17" x14ac:dyDescent="0.2">
      <c r="A74" s="5" t="s">
        <v>284</v>
      </c>
      <c r="B74" s="5">
        <v>15</v>
      </c>
      <c r="C74" s="6" t="str">
        <f t="shared" si="1"/>
        <v>Niño/Adolescente</v>
      </c>
      <c r="D74" s="5" t="s">
        <v>41</v>
      </c>
      <c r="E74" s="5" t="s">
        <v>63</v>
      </c>
      <c r="F74" s="5" t="s">
        <v>43</v>
      </c>
      <c r="G74" s="5" t="s">
        <v>47</v>
      </c>
      <c r="H74" s="5" t="s">
        <v>45</v>
      </c>
      <c r="I74" s="5" t="s">
        <v>45</v>
      </c>
      <c r="J74" s="5">
        <v>2014</v>
      </c>
      <c r="K74" s="32"/>
      <c r="L74" s="57">
        <v>0.46</v>
      </c>
      <c r="M74" s="34">
        <v>0.31</v>
      </c>
      <c r="N74" s="36">
        <v>0.18</v>
      </c>
      <c r="O74" s="50">
        <v>0.25</v>
      </c>
      <c r="P74" s="42">
        <v>0</v>
      </c>
      <c r="Q74" s="58">
        <v>0.19</v>
      </c>
    </row>
    <row r="75" spans="1:17" x14ac:dyDescent="0.2">
      <c r="A75" s="5" t="s">
        <v>285</v>
      </c>
      <c r="B75" s="5">
        <v>15</v>
      </c>
      <c r="C75" s="6" t="str">
        <f t="shared" si="1"/>
        <v>Niño/Adolescente</v>
      </c>
      <c r="D75" s="5" t="s">
        <v>41</v>
      </c>
      <c r="E75" s="5" t="s">
        <v>87</v>
      </c>
      <c r="F75" s="5" t="s">
        <v>43</v>
      </c>
      <c r="G75" s="5" t="s">
        <v>47</v>
      </c>
      <c r="H75" s="5" t="s">
        <v>51</v>
      </c>
      <c r="I75" s="5" t="s">
        <v>45</v>
      </c>
      <c r="J75" s="5">
        <v>2015</v>
      </c>
      <c r="K75" s="32"/>
      <c r="L75" s="57">
        <v>0.56999999999999995</v>
      </c>
      <c r="M75" s="34">
        <v>0.23</v>
      </c>
      <c r="N75" s="36">
        <v>0</v>
      </c>
      <c r="O75" s="50">
        <v>0.75</v>
      </c>
      <c r="P75" s="42">
        <v>0</v>
      </c>
      <c r="Q75" s="58">
        <v>0.25</v>
      </c>
    </row>
    <row r="76" spans="1:17" x14ac:dyDescent="0.2">
      <c r="A76" s="5" t="s">
        <v>286</v>
      </c>
      <c r="B76" s="5">
        <v>15</v>
      </c>
      <c r="C76" s="6" t="str">
        <f t="shared" si="1"/>
        <v>Niño/Adolescente</v>
      </c>
      <c r="D76" s="5" t="s">
        <v>41</v>
      </c>
      <c r="E76" s="5" t="s">
        <v>71</v>
      </c>
      <c r="F76" s="5" t="s">
        <v>43</v>
      </c>
      <c r="G76" s="5" t="s">
        <v>47</v>
      </c>
      <c r="H76" s="5" t="s">
        <v>45</v>
      </c>
      <c r="I76" s="5" t="s">
        <v>45</v>
      </c>
      <c r="J76" s="5">
        <v>2014</v>
      </c>
      <c r="K76" s="32"/>
      <c r="L76" s="57">
        <v>0.75</v>
      </c>
      <c r="M76" s="34">
        <v>0.46</v>
      </c>
      <c r="N76" s="36">
        <v>0</v>
      </c>
      <c r="O76" s="50">
        <v>0.75</v>
      </c>
      <c r="P76" s="42">
        <v>0</v>
      </c>
      <c r="Q76" s="58">
        <v>0.3</v>
      </c>
    </row>
    <row r="77" spans="1:17" x14ac:dyDescent="0.2">
      <c r="A77" s="5" t="s">
        <v>287</v>
      </c>
      <c r="B77" s="5">
        <v>16</v>
      </c>
      <c r="C77" s="6" t="str">
        <f t="shared" si="1"/>
        <v>Niño/Adolescente</v>
      </c>
      <c r="D77" s="5" t="s">
        <v>48</v>
      </c>
      <c r="E77" s="5" t="s">
        <v>75</v>
      </c>
      <c r="F77" s="5" t="s">
        <v>50</v>
      </c>
      <c r="G77" s="5" t="s">
        <v>47</v>
      </c>
      <c r="H77" s="5" t="s">
        <v>45</v>
      </c>
      <c r="I77" s="5" t="s">
        <v>45</v>
      </c>
      <c r="J77" s="5">
        <v>2010</v>
      </c>
      <c r="K77" s="32"/>
      <c r="L77" s="57">
        <v>0.39</v>
      </c>
      <c r="M77" s="34">
        <v>0.75</v>
      </c>
      <c r="N77" s="36">
        <v>0</v>
      </c>
      <c r="O77" s="50">
        <v>0.25</v>
      </c>
      <c r="P77" s="42">
        <v>1</v>
      </c>
      <c r="Q77" s="58">
        <v>0.5</v>
      </c>
    </row>
    <row r="78" spans="1:17" x14ac:dyDescent="0.2">
      <c r="A78" s="5" t="s">
        <v>288</v>
      </c>
      <c r="B78" s="5">
        <v>15</v>
      </c>
      <c r="C78" s="6" t="str">
        <f t="shared" si="1"/>
        <v>Niño/Adolescente</v>
      </c>
      <c r="D78" s="5" t="s">
        <v>41</v>
      </c>
      <c r="E78" s="5" t="s">
        <v>71</v>
      </c>
      <c r="F78" s="5" t="s">
        <v>43</v>
      </c>
      <c r="G78" s="5" t="s">
        <v>47</v>
      </c>
      <c r="H78" s="5" t="s">
        <v>45</v>
      </c>
      <c r="I78" s="5" t="s">
        <v>45</v>
      </c>
      <c r="J78" s="5">
        <v>2010</v>
      </c>
      <c r="K78" s="32"/>
      <c r="L78" s="57">
        <v>0.93</v>
      </c>
      <c r="M78" s="34">
        <v>0.39</v>
      </c>
      <c r="N78" s="36">
        <v>0.49</v>
      </c>
      <c r="O78" s="50">
        <v>0.25</v>
      </c>
      <c r="P78" s="42">
        <v>0.5</v>
      </c>
      <c r="Q78" s="58">
        <v>0.41</v>
      </c>
    </row>
    <row r="79" spans="1:17" x14ac:dyDescent="0.2">
      <c r="A79" s="5" t="s">
        <v>289</v>
      </c>
      <c r="B79" s="5">
        <v>16</v>
      </c>
      <c r="C79" s="6" t="str">
        <f t="shared" si="1"/>
        <v>Niño/Adolescente</v>
      </c>
      <c r="D79" s="5" t="s">
        <v>48</v>
      </c>
      <c r="E79" s="5" t="s">
        <v>88</v>
      </c>
      <c r="F79" s="5" t="s">
        <v>43</v>
      </c>
      <c r="G79" s="5" t="s">
        <v>47</v>
      </c>
      <c r="H79" s="5" t="s">
        <v>45</v>
      </c>
      <c r="I79" s="5" t="s">
        <v>45</v>
      </c>
      <c r="J79" s="5">
        <v>2016</v>
      </c>
      <c r="K79" s="32"/>
      <c r="L79" s="57">
        <v>0.64</v>
      </c>
      <c r="M79" s="34">
        <v>0.44</v>
      </c>
      <c r="N79" s="36">
        <v>0.28999999999999998</v>
      </c>
      <c r="O79" s="50">
        <v>0.5</v>
      </c>
      <c r="P79" s="42">
        <v>0.5</v>
      </c>
      <c r="Q79" s="58">
        <v>0.43</v>
      </c>
    </row>
    <row r="80" spans="1:17" x14ac:dyDescent="0.2">
      <c r="A80" s="5" t="s">
        <v>290</v>
      </c>
      <c r="B80" s="5">
        <v>15</v>
      </c>
      <c r="C80" s="6" t="str">
        <f t="shared" si="1"/>
        <v>Niño/Adolescente</v>
      </c>
      <c r="D80" s="5" t="s">
        <v>41</v>
      </c>
      <c r="E80" s="5" t="s">
        <v>42</v>
      </c>
      <c r="F80" s="5" t="s">
        <v>43</v>
      </c>
      <c r="G80" s="5" t="s">
        <v>47</v>
      </c>
      <c r="H80" s="5" t="s">
        <v>45</v>
      </c>
      <c r="I80" s="5" t="s">
        <v>45</v>
      </c>
      <c r="J80" s="5">
        <v>2016</v>
      </c>
      <c r="K80" s="32"/>
      <c r="L80" s="57">
        <v>0.68</v>
      </c>
      <c r="M80" s="34">
        <v>0.43</v>
      </c>
      <c r="N80" s="36">
        <v>0</v>
      </c>
      <c r="O80" s="50">
        <v>0.75</v>
      </c>
      <c r="P80" s="42">
        <v>0.25</v>
      </c>
      <c r="Q80" s="58">
        <v>0.36</v>
      </c>
    </row>
    <row r="81" spans="1:17" x14ac:dyDescent="0.2">
      <c r="A81" s="5" t="s">
        <v>291</v>
      </c>
      <c r="B81" s="5">
        <v>16</v>
      </c>
      <c r="C81" s="6" t="str">
        <f t="shared" si="1"/>
        <v>Niño/Adolescente</v>
      </c>
      <c r="D81" s="5" t="s">
        <v>41</v>
      </c>
      <c r="E81" s="5" t="s">
        <v>79</v>
      </c>
      <c r="F81" s="5" t="s">
        <v>43</v>
      </c>
      <c r="G81" s="5" t="s">
        <v>47</v>
      </c>
      <c r="H81" s="5" t="s">
        <v>51</v>
      </c>
      <c r="I81" s="5" t="s">
        <v>45</v>
      </c>
      <c r="J81" s="5">
        <v>2009</v>
      </c>
      <c r="K81" s="32"/>
      <c r="L81" s="57">
        <v>0.86</v>
      </c>
      <c r="M81" s="34">
        <v>0.52</v>
      </c>
      <c r="N81" s="36">
        <v>0.25</v>
      </c>
      <c r="O81" s="50">
        <v>0.75</v>
      </c>
      <c r="P81" s="42">
        <v>0</v>
      </c>
      <c r="Q81" s="58">
        <v>0.38</v>
      </c>
    </row>
    <row r="82" spans="1:17" x14ac:dyDescent="0.2">
      <c r="A82" s="5" t="s">
        <v>292</v>
      </c>
      <c r="B82" s="5">
        <v>15</v>
      </c>
      <c r="C82" s="6" t="str">
        <f t="shared" si="1"/>
        <v>Niño/Adolescente</v>
      </c>
      <c r="D82" s="5" t="s">
        <v>41</v>
      </c>
      <c r="E82" s="5" t="s">
        <v>71</v>
      </c>
      <c r="F82" s="5" t="s">
        <v>43</v>
      </c>
      <c r="G82" s="5" t="s">
        <v>47</v>
      </c>
      <c r="H82" s="5" t="s">
        <v>45</v>
      </c>
      <c r="I82" s="5" t="s">
        <v>45</v>
      </c>
      <c r="J82" s="5">
        <v>2009</v>
      </c>
      <c r="K82" s="32"/>
      <c r="L82" s="57">
        <v>0.82</v>
      </c>
      <c r="M82" s="34">
        <v>0.77</v>
      </c>
      <c r="N82" s="36">
        <v>0.39</v>
      </c>
      <c r="O82" s="50">
        <v>0.5</v>
      </c>
      <c r="P82" s="42">
        <v>1</v>
      </c>
      <c r="Q82" s="58">
        <v>0.67</v>
      </c>
    </row>
    <row r="83" spans="1:17" x14ac:dyDescent="0.2">
      <c r="A83" s="5" t="s">
        <v>293</v>
      </c>
      <c r="B83" s="5">
        <v>16</v>
      </c>
      <c r="C83" s="6" t="str">
        <f t="shared" si="1"/>
        <v>Niño/Adolescente</v>
      </c>
      <c r="D83" s="5" t="s">
        <v>41</v>
      </c>
      <c r="E83" s="5" t="s">
        <v>89</v>
      </c>
      <c r="F83" s="5" t="s">
        <v>43</v>
      </c>
      <c r="G83" s="5" t="s">
        <v>47</v>
      </c>
      <c r="H83" s="5" t="s">
        <v>45</v>
      </c>
      <c r="I83" s="5" t="s">
        <v>65</v>
      </c>
      <c r="J83" s="5">
        <v>2015</v>
      </c>
      <c r="K83" s="32"/>
      <c r="L83" s="57">
        <v>0.56999999999999995</v>
      </c>
      <c r="M83" s="34">
        <v>0.8</v>
      </c>
      <c r="N83" s="36">
        <v>0</v>
      </c>
      <c r="O83" s="50">
        <v>0.25</v>
      </c>
      <c r="P83" s="42">
        <v>0</v>
      </c>
      <c r="Q83" s="58">
        <v>0.26</v>
      </c>
    </row>
    <row r="84" spans="1:17" x14ac:dyDescent="0.2">
      <c r="A84" s="5" t="s">
        <v>294</v>
      </c>
      <c r="B84" s="5">
        <v>15</v>
      </c>
      <c r="C84" s="6" t="str">
        <f t="shared" si="1"/>
        <v>Niño/Adolescente</v>
      </c>
      <c r="D84" s="5" t="s">
        <v>48</v>
      </c>
      <c r="E84" s="5" t="s">
        <v>42</v>
      </c>
      <c r="F84" s="5" t="s">
        <v>43</v>
      </c>
      <c r="G84" s="5" t="s">
        <v>47</v>
      </c>
      <c r="H84" s="5" t="s">
        <v>51</v>
      </c>
      <c r="I84" s="5" t="s">
        <v>51</v>
      </c>
      <c r="J84" s="5">
        <v>2013</v>
      </c>
      <c r="K84" s="32"/>
      <c r="L84" s="57">
        <v>0.89</v>
      </c>
      <c r="M84" s="34">
        <v>0.86</v>
      </c>
      <c r="N84" s="36">
        <v>0</v>
      </c>
      <c r="O84" s="50">
        <v>0.75</v>
      </c>
      <c r="P84" s="42">
        <v>0.25</v>
      </c>
      <c r="Q84" s="58">
        <v>0.47</v>
      </c>
    </row>
    <row r="85" spans="1:17" x14ac:dyDescent="0.2">
      <c r="A85" s="5" t="s">
        <v>295</v>
      </c>
      <c r="B85" s="5">
        <v>15</v>
      </c>
      <c r="C85" s="6" t="str">
        <f t="shared" si="1"/>
        <v>Niño/Adolescente</v>
      </c>
      <c r="D85" s="5" t="s">
        <v>48</v>
      </c>
      <c r="E85" s="5" t="s">
        <v>72</v>
      </c>
      <c r="F85" s="5" t="s">
        <v>43</v>
      </c>
      <c r="G85" s="5" t="s">
        <v>47</v>
      </c>
      <c r="H85" s="5" t="s">
        <v>45</v>
      </c>
      <c r="I85" s="5" t="s">
        <v>49</v>
      </c>
      <c r="J85" s="5">
        <v>2009</v>
      </c>
      <c r="K85" s="32"/>
      <c r="L85" s="57">
        <v>0.61</v>
      </c>
      <c r="M85" s="34">
        <v>0.28000000000000003</v>
      </c>
      <c r="N85" s="36">
        <v>0</v>
      </c>
      <c r="O85" s="50">
        <v>0.5</v>
      </c>
      <c r="P85" s="42">
        <v>0</v>
      </c>
      <c r="Q85" s="58">
        <v>0.2</v>
      </c>
    </row>
    <row r="86" spans="1:17" x14ac:dyDescent="0.2">
      <c r="A86" s="5" t="s">
        <v>296</v>
      </c>
      <c r="B86" s="5">
        <v>15</v>
      </c>
      <c r="C86" s="6" t="str">
        <f t="shared" si="1"/>
        <v>Niño/Adolescente</v>
      </c>
      <c r="D86" s="5" t="s">
        <v>48</v>
      </c>
      <c r="E86" s="5" t="s">
        <v>72</v>
      </c>
      <c r="F86" s="5" t="s">
        <v>50</v>
      </c>
      <c r="G86" s="5" t="s">
        <v>47</v>
      </c>
      <c r="H86" s="5" t="s">
        <v>45</v>
      </c>
      <c r="I86" s="5" t="s">
        <v>49</v>
      </c>
      <c r="J86" s="5">
        <v>2010</v>
      </c>
      <c r="K86" s="32"/>
      <c r="L86" s="57">
        <v>0.39</v>
      </c>
      <c r="M86" s="34">
        <v>0.56000000000000005</v>
      </c>
      <c r="N86" s="36">
        <v>0</v>
      </c>
      <c r="O86" s="50">
        <v>0.25</v>
      </c>
      <c r="P86" s="42">
        <v>0.25</v>
      </c>
      <c r="Q86" s="58">
        <v>0.27</v>
      </c>
    </row>
    <row r="87" spans="1:17" x14ac:dyDescent="0.2">
      <c r="A87" s="5" t="s">
        <v>297</v>
      </c>
      <c r="B87" s="5">
        <v>15</v>
      </c>
      <c r="C87" s="6" t="str">
        <f t="shared" si="1"/>
        <v>Niño/Adolescente</v>
      </c>
      <c r="D87" s="5" t="s">
        <v>48</v>
      </c>
      <c r="E87" s="5" t="s">
        <v>90</v>
      </c>
      <c r="F87" s="5" t="s">
        <v>50</v>
      </c>
      <c r="G87" s="5" t="s">
        <v>47</v>
      </c>
      <c r="H87" s="5" t="s">
        <v>51</v>
      </c>
      <c r="I87" s="5" t="s">
        <v>49</v>
      </c>
      <c r="J87" s="5">
        <v>2014</v>
      </c>
      <c r="K87" s="32"/>
      <c r="L87" s="57">
        <v>0.64</v>
      </c>
      <c r="M87" s="34">
        <v>0.5</v>
      </c>
      <c r="N87" s="36">
        <v>0</v>
      </c>
      <c r="O87" s="50">
        <v>0</v>
      </c>
      <c r="P87" s="42">
        <v>0.25</v>
      </c>
      <c r="Q87" s="58">
        <v>0.19</v>
      </c>
    </row>
    <row r="88" spans="1:17" x14ac:dyDescent="0.2">
      <c r="A88" s="5" t="s">
        <v>298</v>
      </c>
      <c r="B88" s="5">
        <v>16</v>
      </c>
      <c r="C88" s="6" t="str">
        <f t="shared" si="1"/>
        <v>Niño/Adolescente</v>
      </c>
      <c r="D88" s="5" t="s">
        <v>48</v>
      </c>
      <c r="E88" s="5" t="s">
        <v>71</v>
      </c>
      <c r="F88" s="5" t="s">
        <v>43</v>
      </c>
      <c r="G88" s="5" t="s">
        <v>47</v>
      </c>
      <c r="H88" s="5" t="s">
        <v>45</v>
      </c>
      <c r="I88" s="5" t="s">
        <v>45</v>
      </c>
      <c r="J88" s="5">
        <v>2011</v>
      </c>
      <c r="K88" s="32"/>
      <c r="L88" s="57">
        <v>0.46</v>
      </c>
      <c r="M88" s="34">
        <v>0.78</v>
      </c>
      <c r="N88" s="36">
        <v>0</v>
      </c>
      <c r="O88" s="50">
        <v>0.25</v>
      </c>
      <c r="P88" s="42">
        <v>0</v>
      </c>
      <c r="Q88" s="58">
        <v>0.26</v>
      </c>
    </row>
    <row r="89" spans="1:17" x14ac:dyDescent="0.2">
      <c r="A89" s="5" t="s">
        <v>299</v>
      </c>
      <c r="B89" s="5">
        <v>15</v>
      </c>
      <c r="C89" s="6" t="str">
        <f t="shared" si="1"/>
        <v>Niño/Adolescente</v>
      </c>
      <c r="D89" s="5" t="s">
        <v>48</v>
      </c>
      <c r="E89" s="5" t="s">
        <v>60</v>
      </c>
      <c r="F89" s="5" t="s">
        <v>50</v>
      </c>
      <c r="G89" s="5" t="s">
        <v>47</v>
      </c>
      <c r="H89" s="5" t="s">
        <v>45</v>
      </c>
      <c r="I89" s="5" t="s">
        <v>51</v>
      </c>
      <c r="J89" s="5">
        <v>2014</v>
      </c>
      <c r="K89" s="32"/>
      <c r="L89" s="57">
        <v>0.61</v>
      </c>
      <c r="M89" s="34">
        <v>0.76</v>
      </c>
      <c r="N89" s="36">
        <v>0.2</v>
      </c>
      <c r="O89" s="50">
        <v>0.25</v>
      </c>
      <c r="P89" s="42">
        <v>0.25</v>
      </c>
      <c r="Q89" s="58">
        <v>0.37</v>
      </c>
    </row>
    <row r="90" spans="1:17" x14ac:dyDescent="0.2">
      <c r="A90" s="5" t="s">
        <v>300</v>
      </c>
      <c r="B90" s="5">
        <v>15</v>
      </c>
      <c r="C90" s="6" t="str">
        <f t="shared" si="1"/>
        <v>Niño/Adolescente</v>
      </c>
      <c r="D90" s="5" t="s">
        <v>41</v>
      </c>
      <c r="E90" s="5" t="s">
        <v>79</v>
      </c>
      <c r="F90" s="5" t="s">
        <v>43</v>
      </c>
      <c r="G90" s="5" t="s">
        <v>47</v>
      </c>
      <c r="H90" s="5" t="s">
        <v>51</v>
      </c>
      <c r="I90" s="5" t="s">
        <v>45</v>
      </c>
      <c r="J90" s="5">
        <v>2017</v>
      </c>
      <c r="K90" s="32"/>
      <c r="L90" s="57">
        <v>0.64</v>
      </c>
      <c r="M90" s="34">
        <v>0.44</v>
      </c>
      <c r="N90" s="36">
        <v>0</v>
      </c>
      <c r="O90" s="50">
        <v>0.25</v>
      </c>
      <c r="P90" s="42">
        <v>0.25</v>
      </c>
      <c r="Q90" s="58">
        <v>0.24</v>
      </c>
    </row>
    <row r="91" spans="1:17" x14ac:dyDescent="0.2">
      <c r="A91" s="5" t="s">
        <v>301</v>
      </c>
      <c r="B91" s="5">
        <v>16</v>
      </c>
      <c r="C91" s="6" t="str">
        <f t="shared" si="1"/>
        <v>Niño/Adolescente</v>
      </c>
      <c r="D91" s="5" t="s">
        <v>41</v>
      </c>
      <c r="E91" s="5" t="s">
        <v>72</v>
      </c>
      <c r="F91" s="5" t="s">
        <v>43</v>
      </c>
      <c r="G91" s="5" t="s">
        <v>47</v>
      </c>
      <c r="H91" s="5" t="s">
        <v>45</v>
      </c>
      <c r="I91" s="5" t="s">
        <v>49</v>
      </c>
      <c r="J91" s="5">
        <v>2010</v>
      </c>
      <c r="K91" s="32"/>
      <c r="L91" s="57">
        <v>0.39</v>
      </c>
      <c r="M91" s="34">
        <v>0.81</v>
      </c>
      <c r="N91" s="36">
        <v>0</v>
      </c>
      <c r="O91" s="50">
        <v>0.5</v>
      </c>
      <c r="P91" s="42">
        <v>0.5</v>
      </c>
      <c r="Q91" s="58">
        <v>0.45</v>
      </c>
    </row>
    <row r="92" spans="1:17" x14ac:dyDescent="0.2">
      <c r="A92" s="5" t="s">
        <v>302</v>
      </c>
      <c r="B92" s="5">
        <v>15</v>
      </c>
      <c r="C92" s="6" t="str">
        <f t="shared" si="1"/>
        <v>Niño/Adolescente</v>
      </c>
      <c r="D92" s="5" t="s">
        <v>41</v>
      </c>
      <c r="E92" s="5" t="s">
        <v>77</v>
      </c>
      <c r="F92" s="5" t="s">
        <v>43</v>
      </c>
      <c r="G92" s="5" t="s">
        <v>47</v>
      </c>
      <c r="H92" s="5" t="s">
        <v>45</v>
      </c>
      <c r="I92" s="5" t="s">
        <v>45</v>
      </c>
      <c r="J92" s="5">
        <v>2010</v>
      </c>
      <c r="K92" s="32"/>
      <c r="L92" s="57">
        <v>0.21</v>
      </c>
      <c r="M92" s="34">
        <v>0.66</v>
      </c>
      <c r="N92" s="36">
        <v>0.53</v>
      </c>
      <c r="O92" s="50">
        <v>1</v>
      </c>
      <c r="P92" s="42">
        <v>0.25</v>
      </c>
      <c r="Q92" s="58">
        <v>0.61</v>
      </c>
    </row>
    <row r="93" spans="1:17" x14ac:dyDescent="0.2">
      <c r="A93" s="5" t="s">
        <v>303</v>
      </c>
      <c r="B93" s="5">
        <v>15</v>
      </c>
      <c r="C93" s="6" t="str">
        <f t="shared" si="1"/>
        <v>Niño/Adolescente</v>
      </c>
      <c r="D93" s="5" t="s">
        <v>41</v>
      </c>
      <c r="E93" s="5" t="s">
        <v>72</v>
      </c>
      <c r="F93" s="5" t="s">
        <v>43</v>
      </c>
      <c r="G93" s="5" t="s">
        <v>47</v>
      </c>
      <c r="H93" s="5" t="s">
        <v>45</v>
      </c>
      <c r="I93" s="5" t="s">
        <v>45</v>
      </c>
      <c r="J93" s="5">
        <v>2010</v>
      </c>
      <c r="K93" s="32"/>
      <c r="L93" s="57">
        <v>0.75</v>
      </c>
      <c r="M93" s="34">
        <v>0.33</v>
      </c>
      <c r="N93" s="36">
        <v>0</v>
      </c>
      <c r="O93" s="50">
        <v>0.25</v>
      </c>
      <c r="P93" s="42">
        <v>0.25</v>
      </c>
      <c r="Q93" s="58">
        <v>0.21</v>
      </c>
    </row>
    <row r="94" spans="1:17" x14ac:dyDescent="0.2">
      <c r="A94" s="5" t="s">
        <v>304</v>
      </c>
      <c r="B94" s="5">
        <v>16</v>
      </c>
      <c r="C94" s="6" t="str">
        <f t="shared" si="1"/>
        <v>Niño/Adolescente</v>
      </c>
      <c r="D94" s="5" t="s">
        <v>41</v>
      </c>
      <c r="E94" s="5" t="s">
        <v>91</v>
      </c>
      <c r="F94" s="5" t="s">
        <v>43</v>
      </c>
      <c r="G94" s="5" t="s">
        <v>47</v>
      </c>
      <c r="H94" s="5" t="s">
        <v>45</v>
      </c>
      <c r="I94" s="5" t="s">
        <v>45</v>
      </c>
      <c r="J94" s="5">
        <v>2012</v>
      </c>
      <c r="K94" s="32"/>
      <c r="L94" s="57">
        <v>0.64</v>
      </c>
      <c r="M94" s="34">
        <v>0.28999999999999998</v>
      </c>
      <c r="N94" s="36">
        <v>0</v>
      </c>
      <c r="O94" s="50">
        <v>0.25</v>
      </c>
      <c r="P94" s="42">
        <v>0.25</v>
      </c>
      <c r="Q94" s="58">
        <v>0.2</v>
      </c>
    </row>
    <row r="95" spans="1:17" x14ac:dyDescent="0.2">
      <c r="A95" s="5" t="s">
        <v>305</v>
      </c>
      <c r="B95" s="5">
        <v>16</v>
      </c>
      <c r="C95" s="6" t="str">
        <f t="shared" si="1"/>
        <v>Niño/Adolescente</v>
      </c>
      <c r="D95" s="5" t="s">
        <v>48</v>
      </c>
      <c r="E95" s="5" t="s">
        <v>77</v>
      </c>
      <c r="F95" s="5" t="s">
        <v>50</v>
      </c>
      <c r="G95" s="5" t="s">
        <v>47</v>
      </c>
      <c r="H95" s="5" t="s">
        <v>45</v>
      </c>
      <c r="I95" s="5" t="s">
        <v>49</v>
      </c>
      <c r="J95" s="5">
        <v>2010</v>
      </c>
      <c r="K95" s="32"/>
      <c r="L95" s="57">
        <v>0.39</v>
      </c>
      <c r="M95" s="34">
        <v>0.52</v>
      </c>
      <c r="N95" s="36">
        <v>0</v>
      </c>
      <c r="O95" s="50">
        <v>0.5</v>
      </c>
      <c r="P95" s="42">
        <v>0.25</v>
      </c>
      <c r="Q95" s="58">
        <v>0.32</v>
      </c>
    </row>
    <row r="96" spans="1:17" x14ac:dyDescent="0.2">
      <c r="A96" s="5" t="s">
        <v>306</v>
      </c>
      <c r="B96" s="5">
        <v>56</v>
      </c>
      <c r="C96" s="6" t="str">
        <f t="shared" si="1"/>
        <v>Adulto</v>
      </c>
      <c r="D96" s="5" t="s">
        <v>41</v>
      </c>
      <c r="E96" s="5" t="s">
        <v>67</v>
      </c>
      <c r="F96" s="5" t="s">
        <v>43</v>
      </c>
      <c r="G96" s="5" t="s">
        <v>70</v>
      </c>
      <c r="H96" s="5" t="s">
        <v>45</v>
      </c>
      <c r="I96" s="5" t="s">
        <v>45</v>
      </c>
      <c r="J96" s="5">
        <v>2015</v>
      </c>
      <c r="K96" s="32"/>
      <c r="L96" s="57">
        <v>0.54</v>
      </c>
      <c r="M96" s="34">
        <v>0.62</v>
      </c>
      <c r="N96" s="36">
        <v>0</v>
      </c>
      <c r="O96" s="50">
        <v>0.25</v>
      </c>
      <c r="P96" s="42">
        <v>0</v>
      </c>
      <c r="Q96" s="58">
        <v>0.22</v>
      </c>
    </row>
    <row r="97" spans="1:17" x14ac:dyDescent="0.2">
      <c r="A97" s="5" t="s">
        <v>307</v>
      </c>
      <c r="B97" s="5">
        <v>26</v>
      </c>
      <c r="C97" s="6" t="str">
        <f t="shared" si="1"/>
        <v>Adulto Joven</v>
      </c>
      <c r="D97" s="5" t="s">
        <v>41</v>
      </c>
      <c r="E97" s="5" t="s">
        <v>42</v>
      </c>
      <c r="F97" s="5" t="s">
        <v>43</v>
      </c>
      <c r="G97" s="5" t="s">
        <v>44</v>
      </c>
      <c r="H97" s="5" t="s">
        <v>51</v>
      </c>
      <c r="I97" s="5" t="s">
        <v>51</v>
      </c>
      <c r="J97" s="5">
        <v>2013</v>
      </c>
      <c r="K97" s="32"/>
      <c r="L97" s="57">
        <v>0.71</v>
      </c>
      <c r="M97" s="34">
        <v>0.65</v>
      </c>
      <c r="N97" s="36">
        <v>0</v>
      </c>
      <c r="O97" s="50">
        <v>0.75</v>
      </c>
      <c r="P97" s="42">
        <v>0.25</v>
      </c>
      <c r="Q97" s="58">
        <v>0.41</v>
      </c>
    </row>
    <row r="98" spans="1:17" x14ac:dyDescent="0.2">
      <c r="A98" s="5" t="s">
        <v>308</v>
      </c>
      <c r="B98" s="5">
        <v>22</v>
      </c>
      <c r="C98" s="6" t="str">
        <f t="shared" si="1"/>
        <v>Adulto Joven</v>
      </c>
      <c r="D98" s="5" t="s">
        <v>41</v>
      </c>
      <c r="E98" s="5" t="s">
        <v>42</v>
      </c>
      <c r="F98" s="5" t="s">
        <v>43</v>
      </c>
      <c r="G98" s="5" t="s">
        <v>44</v>
      </c>
      <c r="H98" s="5" t="s">
        <v>51</v>
      </c>
      <c r="I98" s="5" t="s">
        <v>51</v>
      </c>
      <c r="J98" s="5">
        <v>2012</v>
      </c>
      <c r="K98" s="32"/>
      <c r="L98" s="57">
        <v>0.56999999999999995</v>
      </c>
      <c r="M98" s="34">
        <v>0.3</v>
      </c>
      <c r="N98" s="36">
        <v>0</v>
      </c>
      <c r="O98" s="50">
        <v>0.5</v>
      </c>
      <c r="P98" s="42">
        <v>0.25</v>
      </c>
      <c r="Q98" s="58">
        <v>0.26</v>
      </c>
    </row>
    <row r="99" spans="1:17" x14ac:dyDescent="0.2">
      <c r="A99" s="5" t="s">
        <v>309</v>
      </c>
      <c r="B99" s="5">
        <v>19</v>
      </c>
      <c r="C99" s="6" t="str">
        <f t="shared" si="1"/>
        <v>Adulto Joven</v>
      </c>
      <c r="D99" s="5" t="s">
        <v>41</v>
      </c>
      <c r="E99" s="5" t="s">
        <v>46</v>
      </c>
      <c r="F99" s="5" t="s">
        <v>43</v>
      </c>
      <c r="G99" s="5" t="s">
        <v>47</v>
      </c>
      <c r="H99" s="5" t="s">
        <v>45</v>
      </c>
      <c r="I99" s="5" t="s">
        <v>45</v>
      </c>
      <c r="J99" s="5">
        <v>2010</v>
      </c>
      <c r="K99" s="32"/>
      <c r="L99" s="57">
        <v>0.54</v>
      </c>
      <c r="M99" s="34">
        <v>0.69</v>
      </c>
      <c r="N99" s="36">
        <v>0</v>
      </c>
      <c r="O99" s="50">
        <v>0.75</v>
      </c>
      <c r="P99" s="42">
        <v>0</v>
      </c>
      <c r="Q99" s="58">
        <v>0.36</v>
      </c>
    </row>
    <row r="100" spans="1:17" x14ac:dyDescent="0.2">
      <c r="A100" s="5" t="s">
        <v>310</v>
      </c>
      <c r="B100" s="5">
        <v>27</v>
      </c>
      <c r="C100" s="6" t="str">
        <f t="shared" si="1"/>
        <v>Adulto Joven</v>
      </c>
      <c r="D100" s="5" t="s">
        <v>41</v>
      </c>
      <c r="E100" s="5" t="s">
        <v>46</v>
      </c>
      <c r="F100" s="5" t="s">
        <v>43</v>
      </c>
      <c r="G100" s="5" t="s">
        <v>44</v>
      </c>
      <c r="H100" s="5" t="s">
        <v>45</v>
      </c>
      <c r="I100" s="5" t="s">
        <v>45</v>
      </c>
      <c r="J100" s="5">
        <v>2011</v>
      </c>
      <c r="K100" s="32"/>
      <c r="L100" s="57">
        <v>0.79</v>
      </c>
      <c r="M100" s="34">
        <v>0.83</v>
      </c>
      <c r="N100" s="36">
        <v>0.28000000000000003</v>
      </c>
      <c r="O100" s="50">
        <v>0.75</v>
      </c>
      <c r="P100" s="42">
        <v>0</v>
      </c>
      <c r="Q100" s="58">
        <v>0.47</v>
      </c>
    </row>
    <row r="101" spans="1:17" x14ac:dyDescent="0.2">
      <c r="A101" s="5" t="s">
        <v>311</v>
      </c>
      <c r="B101" s="5">
        <v>24</v>
      </c>
      <c r="C101" s="6" t="str">
        <f t="shared" si="1"/>
        <v>Adulto Joven</v>
      </c>
      <c r="D101" s="5" t="s">
        <v>41</v>
      </c>
      <c r="E101" s="5" t="s">
        <v>46</v>
      </c>
      <c r="F101" s="5" t="s">
        <v>43</v>
      </c>
      <c r="G101" s="5" t="s">
        <v>44</v>
      </c>
      <c r="H101" s="5" t="s">
        <v>45</v>
      </c>
      <c r="I101" s="5" t="s">
        <v>45</v>
      </c>
      <c r="J101" s="5">
        <v>2005</v>
      </c>
      <c r="K101" s="32"/>
      <c r="L101" s="57">
        <v>0.46</v>
      </c>
      <c r="M101" s="34">
        <v>0.59</v>
      </c>
      <c r="N101" s="36">
        <v>0</v>
      </c>
      <c r="O101" s="50">
        <v>0.5</v>
      </c>
      <c r="P101" s="42">
        <v>0.75</v>
      </c>
      <c r="Q101" s="58">
        <v>0.46</v>
      </c>
    </row>
    <row r="102" spans="1:17" x14ac:dyDescent="0.2">
      <c r="A102" s="5" t="s">
        <v>312</v>
      </c>
      <c r="B102" s="5">
        <v>26</v>
      </c>
      <c r="C102" s="6" t="str">
        <f t="shared" si="1"/>
        <v>Adulto Joven</v>
      </c>
      <c r="D102" s="5" t="s">
        <v>48</v>
      </c>
      <c r="E102" s="5" t="s">
        <v>42</v>
      </c>
      <c r="F102" s="5" t="s">
        <v>43</v>
      </c>
      <c r="G102" s="5" t="s">
        <v>44</v>
      </c>
      <c r="H102" s="5" t="s">
        <v>49</v>
      </c>
      <c r="I102" s="5" t="s">
        <v>49</v>
      </c>
      <c r="J102" s="5">
        <v>2010</v>
      </c>
      <c r="K102" s="32"/>
      <c r="L102" s="57">
        <v>0.61</v>
      </c>
      <c r="M102" s="34">
        <v>0.84</v>
      </c>
      <c r="N102" s="36">
        <v>0</v>
      </c>
      <c r="O102" s="50">
        <v>0.5</v>
      </c>
      <c r="P102" s="42">
        <v>0.25</v>
      </c>
      <c r="Q102" s="58">
        <v>0.4</v>
      </c>
    </row>
    <row r="103" spans="1:17" x14ac:dyDescent="0.2">
      <c r="A103" s="5" t="s">
        <v>313</v>
      </c>
      <c r="B103" s="5">
        <v>24</v>
      </c>
      <c r="C103" s="6" t="str">
        <f t="shared" si="1"/>
        <v>Adulto Joven</v>
      </c>
      <c r="D103" s="5" t="s">
        <v>41</v>
      </c>
      <c r="E103" s="5" t="s">
        <v>42</v>
      </c>
      <c r="F103" s="5" t="s">
        <v>43</v>
      </c>
      <c r="G103" s="5" t="s">
        <v>44</v>
      </c>
      <c r="H103" s="5" t="s">
        <v>45</v>
      </c>
      <c r="I103" s="5" t="s">
        <v>51</v>
      </c>
      <c r="J103" s="5">
        <v>2013</v>
      </c>
      <c r="K103" s="32"/>
      <c r="L103" s="57">
        <v>0.71</v>
      </c>
      <c r="M103" s="34">
        <v>0.65</v>
      </c>
      <c r="N103" s="36">
        <v>0</v>
      </c>
      <c r="O103" s="50">
        <v>0.5</v>
      </c>
      <c r="P103" s="42">
        <v>0</v>
      </c>
      <c r="Q103" s="58">
        <v>0.28999999999999998</v>
      </c>
    </row>
    <row r="104" spans="1:17" x14ac:dyDescent="0.2">
      <c r="A104" s="5" t="s">
        <v>314</v>
      </c>
      <c r="B104" s="5">
        <v>30</v>
      </c>
      <c r="C104" s="6" t="str">
        <f t="shared" si="1"/>
        <v>Adulto</v>
      </c>
      <c r="D104" s="5" t="s">
        <v>48</v>
      </c>
      <c r="E104" s="5" t="s">
        <v>92</v>
      </c>
      <c r="F104" s="5" t="s">
        <v>43</v>
      </c>
      <c r="G104" s="5" t="s">
        <v>44</v>
      </c>
      <c r="H104" s="5" t="s">
        <v>49</v>
      </c>
      <c r="I104" s="5" t="s">
        <v>45</v>
      </c>
      <c r="J104" s="5">
        <v>2009</v>
      </c>
      <c r="K104" s="32"/>
      <c r="L104" s="57">
        <v>0.64</v>
      </c>
      <c r="M104" s="34">
        <v>0.56999999999999995</v>
      </c>
      <c r="N104" s="36">
        <v>0</v>
      </c>
      <c r="O104" s="50">
        <v>0.25</v>
      </c>
      <c r="P104" s="42">
        <v>0.25</v>
      </c>
      <c r="Q104" s="58">
        <v>0.27</v>
      </c>
    </row>
    <row r="105" spans="1:17" x14ac:dyDescent="0.2">
      <c r="A105" s="5" t="s">
        <v>315</v>
      </c>
      <c r="B105" s="5">
        <v>25</v>
      </c>
      <c r="C105" s="6" t="str">
        <f t="shared" si="1"/>
        <v>Adulto Joven</v>
      </c>
      <c r="D105" s="5" t="s">
        <v>41</v>
      </c>
      <c r="E105" s="5" t="s">
        <v>42</v>
      </c>
      <c r="F105" s="5" t="s">
        <v>43</v>
      </c>
      <c r="G105" s="5" t="s">
        <v>44</v>
      </c>
      <c r="H105" s="5" t="s">
        <v>45</v>
      </c>
      <c r="I105" s="5" t="s">
        <v>51</v>
      </c>
      <c r="J105" s="5">
        <v>2010</v>
      </c>
      <c r="K105" s="32"/>
      <c r="L105" s="57">
        <v>0.89</v>
      </c>
      <c r="M105" s="34">
        <v>0.59</v>
      </c>
      <c r="N105" s="36">
        <v>0</v>
      </c>
      <c r="O105" s="50">
        <v>0.75</v>
      </c>
      <c r="P105" s="42">
        <v>0.75</v>
      </c>
      <c r="Q105" s="58">
        <v>0.52</v>
      </c>
    </row>
    <row r="106" spans="1:17" x14ac:dyDescent="0.2">
      <c r="A106" s="5" t="s">
        <v>316</v>
      </c>
      <c r="B106" s="5">
        <v>25</v>
      </c>
      <c r="C106" s="6" t="str">
        <f t="shared" si="1"/>
        <v>Adulto Joven</v>
      </c>
      <c r="D106" s="5" t="s">
        <v>48</v>
      </c>
      <c r="E106" s="5" t="s">
        <v>42</v>
      </c>
      <c r="F106" s="5" t="s">
        <v>43</v>
      </c>
      <c r="G106" s="5" t="s">
        <v>44</v>
      </c>
      <c r="H106" s="5" t="s">
        <v>45</v>
      </c>
      <c r="I106" s="5" t="s">
        <v>45</v>
      </c>
      <c r="J106" s="5">
        <v>2010</v>
      </c>
      <c r="K106" s="32"/>
      <c r="L106" s="57">
        <v>0.54</v>
      </c>
      <c r="M106" s="34">
        <v>0.41</v>
      </c>
      <c r="N106" s="36">
        <v>0</v>
      </c>
      <c r="O106" s="50">
        <v>0.25</v>
      </c>
      <c r="P106" s="42">
        <v>0.25</v>
      </c>
      <c r="Q106" s="58">
        <v>0.23</v>
      </c>
    </row>
    <row r="107" spans="1:17" x14ac:dyDescent="0.2">
      <c r="A107" s="5" t="s">
        <v>317</v>
      </c>
      <c r="B107" s="5">
        <v>24</v>
      </c>
      <c r="C107" s="6" t="str">
        <f t="shared" si="1"/>
        <v>Adulto Joven</v>
      </c>
      <c r="D107" s="5" t="s">
        <v>41</v>
      </c>
      <c r="E107" s="5" t="s">
        <v>42</v>
      </c>
      <c r="F107" s="5" t="s">
        <v>43</v>
      </c>
      <c r="G107" s="5" t="s">
        <v>44</v>
      </c>
      <c r="H107" s="5" t="s">
        <v>45</v>
      </c>
      <c r="I107" s="5" t="s">
        <v>45</v>
      </c>
      <c r="J107" s="5">
        <v>2011</v>
      </c>
      <c r="K107" s="32"/>
      <c r="L107" s="57">
        <v>0.5</v>
      </c>
      <c r="M107" s="34">
        <v>0.61</v>
      </c>
      <c r="N107" s="36">
        <v>0</v>
      </c>
      <c r="O107" s="50">
        <v>0.75</v>
      </c>
      <c r="P107" s="42">
        <v>0.25</v>
      </c>
      <c r="Q107" s="58">
        <v>0.4</v>
      </c>
    </row>
    <row r="108" spans="1:17" x14ac:dyDescent="0.2">
      <c r="A108" s="5" t="s">
        <v>318</v>
      </c>
      <c r="B108" s="5">
        <v>23</v>
      </c>
      <c r="C108" s="6" t="str">
        <f t="shared" si="1"/>
        <v>Adulto Joven</v>
      </c>
      <c r="D108" s="5" t="s">
        <v>48</v>
      </c>
      <c r="E108" s="5" t="s">
        <v>71</v>
      </c>
      <c r="F108" s="5" t="s">
        <v>43</v>
      </c>
      <c r="G108" s="5" t="s">
        <v>44</v>
      </c>
      <c r="H108" s="5" t="s">
        <v>49</v>
      </c>
      <c r="I108" s="5" t="s">
        <v>49</v>
      </c>
      <c r="J108" s="5">
        <v>2009</v>
      </c>
      <c r="K108" s="32"/>
      <c r="L108" s="57">
        <v>0.71</v>
      </c>
      <c r="M108" s="34">
        <v>0.28000000000000003</v>
      </c>
      <c r="N108" s="36">
        <v>0.3</v>
      </c>
      <c r="O108" s="50">
        <v>1</v>
      </c>
      <c r="P108" s="42">
        <v>0.25</v>
      </c>
      <c r="Q108" s="58">
        <v>0.46</v>
      </c>
    </row>
    <row r="109" spans="1:17" x14ac:dyDescent="0.2">
      <c r="A109" s="5" t="s">
        <v>319</v>
      </c>
      <c r="B109" s="5">
        <v>22</v>
      </c>
      <c r="C109" s="6" t="str">
        <f t="shared" si="1"/>
        <v>Adulto Joven</v>
      </c>
      <c r="D109" s="5" t="s">
        <v>41</v>
      </c>
      <c r="E109" s="5" t="s">
        <v>42</v>
      </c>
      <c r="F109" s="5" t="s">
        <v>43</v>
      </c>
      <c r="G109" s="5" t="s">
        <v>44</v>
      </c>
      <c r="H109" s="5" t="s">
        <v>51</v>
      </c>
      <c r="I109" s="5" t="s">
        <v>51</v>
      </c>
      <c r="J109" s="5">
        <v>2012</v>
      </c>
      <c r="K109" s="32"/>
      <c r="L109" s="57">
        <v>0.71</v>
      </c>
      <c r="M109" s="34">
        <v>0.56999999999999995</v>
      </c>
      <c r="N109" s="36">
        <v>0</v>
      </c>
      <c r="O109" s="50">
        <v>0.75</v>
      </c>
      <c r="P109" s="42">
        <v>0.5</v>
      </c>
      <c r="Q109" s="58">
        <v>0.46</v>
      </c>
    </row>
    <row r="110" spans="1:17" x14ac:dyDescent="0.2">
      <c r="A110" s="5" t="s">
        <v>320</v>
      </c>
      <c r="B110" s="5">
        <v>22</v>
      </c>
      <c r="C110" s="6" t="str">
        <f t="shared" si="1"/>
        <v>Adulto Joven</v>
      </c>
      <c r="D110" s="5" t="s">
        <v>41</v>
      </c>
      <c r="E110" s="5" t="s">
        <v>93</v>
      </c>
      <c r="F110" s="5" t="s">
        <v>43</v>
      </c>
      <c r="G110" s="5" t="s">
        <v>44</v>
      </c>
      <c r="H110" s="5" t="s">
        <v>51</v>
      </c>
      <c r="I110" s="5" t="s">
        <v>45</v>
      </c>
      <c r="J110" s="5">
        <v>2008</v>
      </c>
      <c r="K110" s="32"/>
      <c r="L110" s="57">
        <v>0.61</v>
      </c>
      <c r="M110" s="34">
        <v>0.44</v>
      </c>
      <c r="N110" s="36">
        <v>0</v>
      </c>
      <c r="O110" s="50">
        <v>0.25</v>
      </c>
      <c r="P110" s="42">
        <v>0</v>
      </c>
      <c r="Q110" s="58">
        <v>0.17</v>
      </c>
    </row>
    <row r="111" spans="1:17" x14ac:dyDescent="0.2">
      <c r="A111" s="5" t="s">
        <v>321</v>
      </c>
      <c r="B111" s="5">
        <v>25</v>
      </c>
      <c r="C111" s="6" t="str">
        <f t="shared" si="1"/>
        <v>Adulto Joven</v>
      </c>
      <c r="D111" s="5" t="s">
        <v>41</v>
      </c>
      <c r="E111" s="5" t="s">
        <v>94</v>
      </c>
      <c r="F111" s="5" t="s">
        <v>50</v>
      </c>
      <c r="G111" s="5" t="s">
        <v>44</v>
      </c>
      <c r="H111" s="5" t="s">
        <v>49</v>
      </c>
      <c r="I111" s="5" t="s">
        <v>45</v>
      </c>
      <c r="J111" s="5">
        <v>2008</v>
      </c>
      <c r="K111" s="32"/>
      <c r="L111" s="57">
        <v>0.93</v>
      </c>
      <c r="M111" s="34">
        <v>0.7</v>
      </c>
      <c r="N111" s="36">
        <v>0.43</v>
      </c>
      <c r="O111" s="50">
        <v>0.75</v>
      </c>
      <c r="P111" s="42">
        <v>0.25</v>
      </c>
      <c r="Q111" s="58">
        <v>0.53</v>
      </c>
    </row>
    <row r="112" spans="1:17" x14ac:dyDescent="0.2">
      <c r="A112" s="5" t="s">
        <v>322</v>
      </c>
      <c r="B112" s="5">
        <v>24</v>
      </c>
      <c r="C112" s="6" t="str">
        <f t="shared" si="1"/>
        <v>Adulto Joven</v>
      </c>
      <c r="D112" s="5" t="s">
        <v>41</v>
      </c>
      <c r="E112" s="5" t="s">
        <v>74</v>
      </c>
      <c r="F112" s="5" t="s">
        <v>43</v>
      </c>
      <c r="G112" s="5" t="s">
        <v>44</v>
      </c>
      <c r="H112" s="5" t="s">
        <v>49</v>
      </c>
      <c r="I112" s="5" t="s">
        <v>49</v>
      </c>
      <c r="J112" s="5">
        <v>2009</v>
      </c>
      <c r="K112" s="32"/>
      <c r="L112" s="57">
        <v>0.54</v>
      </c>
      <c r="M112" s="34">
        <v>0.41</v>
      </c>
      <c r="N112" s="36">
        <v>0.42</v>
      </c>
      <c r="O112" s="50">
        <v>0.5</v>
      </c>
      <c r="P112" s="42">
        <v>0.25</v>
      </c>
      <c r="Q112" s="58">
        <v>0.4</v>
      </c>
    </row>
    <row r="113" spans="1:17" x14ac:dyDescent="0.2">
      <c r="A113" s="5" t="s">
        <v>323</v>
      </c>
      <c r="B113" s="5">
        <v>25</v>
      </c>
      <c r="C113" s="6" t="str">
        <f t="shared" si="1"/>
        <v>Adulto Joven</v>
      </c>
      <c r="D113" s="5" t="s">
        <v>41</v>
      </c>
      <c r="E113" s="5" t="s">
        <v>95</v>
      </c>
      <c r="F113" s="5" t="s">
        <v>43</v>
      </c>
      <c r="G113" s="5" t="s">
        <v>47</v>
      </c>
      <c r="H113" s="5" t="s">
        <v>45</v>
      </c>
      <c r="I113" s="5" t="s">
        <v>45</v>
      </c>
      <c r="J113" s="5">
        <v>2009</v>
      </c>
      <c r="K113" s="32"/>
      <c r="L113" s="57">
        <v>0.61</v>
      </c>
      <c r="M113" s="34">
        <v>0.47</v>
      </c>
      <c r="N113" s="36">
        <v>0</v>
      </c>
      <c r="O113" s="50">
        <v>0.75</v>
      </c>
      <c r="P113" s="42">
        <v>0</v>
      </c>
      <c r="Q113" s="58">
        <v>0.31</v>
      </c>
    </row>
    <row r="114" spans="1:17" x14ac:dyDescent="0.2">
      <c r="A114" s="5" t="s">
        <v>324</v>
      </c>
      <c r="B114" s="5">
        <v>26</v>
      </c>
      <c r="C114" s="6" t="str">
        <f t="shared" si="1"/>
        <v>Adulto Joven</v>
      </c>
      <c r="D114" s="5" t="s">
        <v>48</v>
      </c>
      <c r="E114" s="5" t="s">
        <v>72</v>
      </c>
      <c r="F114" s="5" t="s">
        <v>43</v>
      </c>
      <c r="G114" s="5" t="s">
        <v>44</v>
      </c>
      <c r="H114" s="5" t="s">
        <v>49</v>
      </c>
      <c r="I114" s="5" t="s">
        <v>49</v>
      </c>
      <c r="J114" s="5">
        <v>2010</v>
      </c>
      <c r="K114" s="32"/>
      <c r="L114" s="57">
        <v>0.36</v>
      </c>
      <c r="M114" s="34">
        <v>0.26</v>
      </c>
      <c r="N114" s="36">
        <v>0</v>
      </c>
      <c r="O114" s="50">
        <v>0.5</v>
      </c>
      <c r="P114" s="42">
        <v>0.25</v>
      </c>
      <c r="Q114" s="58">
        <v>0.25</v>
      </c>
    </row>
    <row r="115" spans="1:17" x14ac:dyDescent="0.2">
      <c r="A115" s="5" t="s">
        <v>325</v>
      </c>
      <c r="B115" s="5">
        <v>35</v>
      </c>
      <c r="C115" s="6" t="str">
        <f t="shared" si="1"/>
        <v>Adulto</v>
      </c>
      <c r="D115" s="5" t="s">
        <v>48</v>
      </c>
      <c r="E115" s="5" t="s">
        <v>57</v>
      </c>
      <c r="F115" s="5" t="s">
        <v>43</v>
      </c>
      <c r="G115" s="5" t="s">
        <v>44</v>
      </c>
      <c r="H115" s="5" t="s">
        <v>45</v>
      </c>
      <c r="I115" s="5" t="s">
        <v>45</v>
      </c>
      <c r="J115" s="5">
        <v>2008</v>
      </c>
      <c r="K115" s="32"/>
      <c r="L115" s="57">
        <v>0.93</v>
      </c>
      <c r="M115" s="34">
        <v>0.82</v>
      </c>
      <c r="N115" s="36">
        <v>0</v>
      </c>
      <c r="O115" s="50">
        <v>0.25</v>
      </c>
      <c r="P115" s="42">
        <v>0.25</v>
      </c>
      <c r="Q115" s="58">
        <v>0.33</v>
      </c>
    </row>
    <row r="116" spans="1:17" x14ac:dyDescent="0.2">
      <c r="A116" s="5" t="s">
        <v>326</v>
      </c>
      <c r="B116" s="5">
        <v>25</v>
      </c>
      <c r="C116" s="6" t="str">
        <f t="shared" si="1"/>
        <v>Adulto Joven</v>
      </c>
      <c r="D116" s="5" t="s">
        <v>41</v>
      </c>
      <c r="E116" s="5" t="s">
        <v>42</v>
      </c>
      <c r="F116" s="5" t="s">
        <v>43</v>
      </c>
      <c r="G116" s="5" t="s">
        <v>47</v>
      </c>
      <c r="H116" s="5" t="s">
        <v>45</v>
      </c>
      <c r="I116" s="5" t="s">
        <v>45</v>
      </c>
      <c r="J116" s="5">
        <v>2011</v>
      </c>
      <c r="K116" s="32"/>
      <c r="L116" s="57">
        <v>0.68</v>
      </c>
      <c r="M116" s="34">
        <v>0.72</v>
      </c>
      <c r="N116" s="36">
        <v>0</v>
      </c>
      <c r="O116" s="50">
        <v>0.5</v>
      </c>
      <c r="P116" s="42">
        <v>0.25</v>
      </c>
      <c r="Q116" s="58">
        <v>0.37</v>
      </c>
    </row>
    <row r="117" spans="1:17" x14ac:dyDescent="0.2">
      <c r="A117" s="5" t="s">
        <v>327</v>
      </c>
      <c r="B117" s="5">
        <v>18</v>
      </c>
      <c r="C117" s="6" t="str">
        <f t="shared" si="1"/>
        <v>Adulto Joven</v>
      </c>
      <c r="D117" s="5" t="s">
        <v>48</v>
      </c>
      <c r="E117" s="5" t="s">
        <v>96</v>
      </c>
      <c r="F117" s="5" t="s">
        <v>50</v>
      </c>
      <c r="G117" s="5" t="s">
        <v>47</v>
      </c>
      <c r="H117" s="5" t="s">
        <v>45</v>
      </c>
      <c r="I117" s="5" t="s">
        <v>45</v>
      </c>
      <c r="J117" s="5">
        <v>2011</v>
      </c>
      <c r="K117" s="32"/>
      <c r="L117" s="57">
        <v>0.56999999999999995</v>
      </c>
      <c r="M117" s="34">
        <v>0.81</v>
      </c>
      <c r="N117" s="36">
        <v>0</v>
      </c>
      <c r="O117" s="50">
        <v>0.5</v>
      </c>
      <c r="P117" s="42">
        <v>0.5</v>
      </c>
      <c r="Q117" s="58">
        <v>0.45</v>
      </c>
    </row>
    <row r="118" spans="1:17" x14ac:dyDescent="0.2">
      <c r="A118" s="5" t="s">
        <v>328</v>
      </c>
      <c r="B118" s="5">
        <v>22</v>
      </c>
      <c r="C118" s="6" t="str">
        <f t="shared" si="1"/>
        <v>Adulto Joven</v>
      </c>
      <c r="D118" s="5" t="s">
        <v>48</v>
      </c>
      <c r="E118" s="5" t="s">
        <v>97</v>
      </c>
      <c r="F118" s="5" t="s">
        <v>43</v>
      </c>
      <c r="G118" s="5" t="s">
        <v>47</v>
      </c>
      <c r="H118" s="5" t="s">
        <v>45</v>
      </c>
      <c r="I118" s="5" t="s">
        <v>51</v>
      </c>
      <c r="J118" s="5">
        <v>2010</v>
      </c>
      <c r="K118" s="32"/>
      <c r="L118" s="57">
        <v>0.64</v>
      </c>
      <c r="M118" s="34">
        <v>0.72</v>
      </c>
      <c r="N118" s="36">
        <v>0</v>
      </c>
      <c r="O118" s="50">
        <v>0.25</v>
      </c>
      <c r="P118" s="42">
        <v>0</v>
      </c>
      <c r="Q118" s="58">
        <v>0.24</v>
      </c>
    </row>
    <row r="119" spans="1:17" x14ac:dyDescent="0.2">
      <c r="A119" s="5" t="s">
        <v>329</v>
      </c>
      <c r="B119" s="5">
        <v>20</v>
      </c>
      <c r="C119" s="6" t="str">
        <f t="shared" si="1"/>
        <v>Adulto Joven</v>
      </c>
      <c r="D119" s="5" t="s">
        <v>48</v>
      </c>
      <c r="E119" s="5" t="s">
        <v>42</v>
      </c>
      <c r="F119" s="5" t="s">
        <v>50</v>
      </c>
      <c r="G119" s="5" t="s">
        <v>44</v>
      </c>
      <c r="H119" s="5" t="s">
        <v>45</v>
      </c>
      <c r="I119" s="5" t="s">
        <v>45</v>
      </c>
      <c r="J119" s="5">
        <v>2014</v>
      </c>
      <c r="K119" s="32"/>
      <c r="L119" s="57">
        <v>0.5</v>
      </c>
      <c r="M119" s="34">
        <v>0.75</v>
      </c>
      <c r="N119" s="36">
        <v>0.36</v>
      </c>
      <c r="O119" s="50">
        <v>0.75</v>
      </c>
      <c r="P119" s="42">
        <v>0</v>
      </c>
      <c r="Q119" s="58">
        <v>0.47</v>
      </c>
    </row>
    <row r="120" spans="1:17" x14ac:dyDescent="0.2">
      <c r="A120" s="5" t="s">
        <v>330</v>
      </c>
      <c r="B120" s="5">
        <v>40</v>
      </c>
      <c r="C120" s="6" t="str">
        <f t="shared" si="1"/>
        <v>Adulto</v>
      </c>
      <c r="D120" s="5" t="s">
        <v>48</v>
      </c>
      <c r="E120" s="5" t="s">
        <v>42</v>
      </c>
      <c r="F120" s="5" t="s">
        <v>43</v>
      </c>
      <c r="G120" s="5" t="s">
        <v>47</v>
      </c>
      <c r="H120" s="5" t="s">
        <v>51</v>
      </c>
      <c r="I120" s="5" t="s">
        <v>65</v>
      </c>
      <c r="J120" s="5">
        <v>2016</v>
      </c>
      <c r="K120" s="32"/>
      <c r="L120" s="57">
        <v>0.56999999999999995</v>
      </c>
      <c r="M120" s="34">
        <v>0.3</v>
      </c>
      <c r="N120" s="36">
        <v>0</v>
      </c>
      <c r="O120" s="50">
        <v>0.25</v>
      </c>
      <c r="P120" s="42">
        <v>0</v>
      </c>
      <c r="Q120" s="58">
        <v>0.14000000000000001</v>
      </c>
    </row>
    <row r="121" spans="1:17" x14ac:dyDescent="0.2">
      <c r="A121" s="5" t="s">
        <v>331</v>
      </c>
      <c r="B121" s="5">
        <v>23</v>
      </c>
      <c r="C121" s="6" t="str">
        <f t="shared" si="1"/>
        <v>Adulto Joven</v>
      </c>
      <c r="D121" s="5" t="s">
        <v>41</v>
      </c>
      <c r="E121" s="5" t="s">
        <v>42</v>
      </c>
      <c r="F121" s="5" t="s">
        <v>50</v>
      </c>
      <c r="G121" s="5" t="s">
        <v>44</v>
      </c>
      <c r="H121" s="5" t="s">
        <v>49</v>
      </c>
      <c r="I121" s="5" t="s">
        <v>45</v>
      </c>
      <c r="J121" s="5">
        <v>2014</v>
      </c>
      <c r="K121" s="32"/>
      <c r="L121" s="57">
        <v>0.82</v>
      </c>
      <c r="M121" s="34">
        <v>0.81</v>
      </c>
      <c r="N121" s="36">
        <v>0.59</v>
      </c>
      <c r="O121" s="50">
        <v>0.5</v>
      </c>
      <c r="P121" s="42">
        <v>0</v>
      </c>
      <c r="Q121" s="58">
        <v>0.48</v>
      </c>
    </row>
    <row r="122" spans="1:17" x14ac:dyDescent="0.2">
      <c r="A122" s="5" t="s">
        <v>332</v>
      </c>
      <c r="B122" s="5">
        <v>22</v>
      </c>
      <c r="C122" s="6" t="str">
        <f t="shared" si="1"/>
        <v>Adulto Joven</v>
      </c>
      <c r="D122" s="5" t="s">
        <v>41</v>
      </c>
      <c r="E122" s="5" t="s">
        <v>46</v>
      </c>
      <c r="F122" s="5" t="s">
        <v>43</v>
      </c>
      <c r="G122" s="5" t="s">
        <v>44</v>
      </c>
      <c r="H122" s="5" t="s">
        <v>45</v>
      </c>
      <c r="I122" s="5" t="s">
        <v>45</v>
      </c>
      <c r="J122" s="5">
        <v>2010</v>
      </c>
      <c r="K122" s="32"/>
      <c r="L122" s="57">
        <v>0.32</v>
      </c>
      <c r="M122" s="34">
        <v>0.3</v>
      </c>
      <c r="N122" s="36">
        <v>0.43</v>
      </c>
      <c r="O122" s="50">
        <v>0.5</v>
      </c>
      <c r="P122" s="42">
        <v>0.25</v>
      </c>
      <c r="Q122" s="58">
        <v>0.37</v>
      </c>
    </row>
    <row r="123" spans="1:17" x14ac:dyDescent="0.2">
      <c r="A123" s="5" t="s">
        <v>333</v>
      </c>
      <c r="B123" s="5">
        <v>22</v>
      </c>
      <c r="C123" s="6" t="str">
        <f t="shared" si="1"/>
        <v>Adulto Joven</v>
      </c>
      <c r="D123" s="5" t="s">
        <v>48</v>
      </c>
      <c r="E123" s="5" t="s">
        <v>98</v>
      </c>
      <c r="F123" s="5" t="s">
        <v>43</v>
      </c>
      <c r="G123" s="5" t="s">
        <v>44</v>
      </c>
      <c r="H123" s="5" t="s">
        <v>45</v>
      </c>
      <c r="I123" s="5" t="s">
        <v>45</v>
      </c>
      <c r="J123" s="5">
        <v>2012</v>
      </c>
      <c r="K123" s="32"/>
      <c r="L123" s="57">
        <v>0.82</v>
      </c>
      <c r="M123" s="34">
        <v>0.51</v>
      </c>
      <c r="N123" s="36">
        <v>0</v>
      </c>
      <c r="O123" s="50">
        <v>0.5</v>
      </c>
      <c r="P123" s="42">
        <v>0.5</v>
      </c>
      <c r="Q123" s="58">
        <v>0.38</v>
      </c>
    </row>
    <row r="124" spans="1:17" x14ac:dyDescent="0.2">
      <c r="A124" s="5" t="s">
        <v>334</v>
      </c>
      <c r="B124" s="5">
        <v>19</v>
      </c>
      <c r="C124" s="6" t="str">
        <f t="shared" si="1"/>
        <v>Adulto Joven</v>
      </c>
      <c r="D124" s="5" t="s">
        <v>48</v>
      </c>
      <c r="E124" s="5" t="s">
        <v>42</v>
      </c>
      <c r="F124" s="5" t="s">
        <v>50</v>
      </c>
      <c r="G124" s="5" t="s">
        <v>44</v>
      </c>
      <c r="H124" s="5" t="s">
        <v>45</v>
      </c>
      <c r="I124" s="5" t="s">
        <v>45</v>
      </c>
      <c r="J124" s="5">
        <v>2014</v>
      </c>
      <c r="K124" s="32"/>
      <c r="L124" s="57">
        <v>0.75</v>
      </c>
      <c r="M124" s="34">
        <v>0.81</v>
      </c>
      <c r="N124" s="36">
        <v>0</v>
      </c>
      <c r="O124" s="50">
        <v>0.25</v>
      </c>
      <c r="P124" s="42">
        <v>0.75</v>
      </c>
      <c r="Q124" s="58">
        <v>0.45</v>
      </c>
    </row>
    <row r="125" spans="1:17" x14ac:dyDescent="0.2">
      <c r="A125" s="5" t="s">
        <v>335</v>
      </c>
      <c r="B125" s="5">
        <v>58</v>
      </c>
      <c r="C125" s="6" t="str">
        <f t="shared" si="1"/>
        <v>Adulto</v>
      </c>
      <c r="D125" s="5" t="s">
        <v>48</v>
      </c>
      <c r="E125" s="5" t="s">
        <v>99</v>
      </c>
      <c r="F125" s="5" t="s">
        <v>43</v>
      </c>
      <c r="G125" s="5" t="s">
        <v>47</v>
      </c>
      <c r="H125" s="5" t="s">
        <v>45</v>
      </c>
      <c r="I125" s="5" t="s">
        <v>51</v>
      </c>
      <c r="J125" s="5">
        <v>2015</v>
      </c>
      <c r="K125" s="32"/>
      <c r="L125" s="57">
        <v>1</v>
      </c>
      <c r="M125" s="34">
        <v>0.81</v>
      </c>
      <c r="N125" s="36">
        <v>0.63</v>
      </c>
      <c r="O125" s="50">
        <v>0.5</v>
      </c>
      <c r="P125" s="42">
        <v>0.25</v>
      </c>
      <c r="Q125" s="58">
        <v>0.55000000000000004</v>
      </c>
    </row>
    <row r="126" spans="1:17" x14ac:dyDescent="0.2">
      <c r="A126" s="5" t="s">
        <v>336</v>
      </c>
      <c r="B126" s="5">
        <v>58</v>
      </c>
      <c r="C126" s="6" t="str">
        <f t="shared" si="1"/>
        <v>Adulto</v>
      </c>
      <c r="D126" s="5" t="s">
        <v>41</v>
      </c>
      <c r="E126" s="5" t="s">
        <v>72</v>
      </c>
      <c r="F126" s="5" t="s">
        <v>43</v>
      </c>
      <c r="G126" s="5" t="s">
        <v>44</v>
      </c>
      <c r="H126" s="5" t="s">
        <v>51</v>
      </c>
      <c r="I126" s="5" t="s">
        <v>51</v>
      </c>
      <c r="J126" s="5">
        <v>2008</v>
      </c>
      <c r="K126" s="32"/>
      <c r="L126" s="57">
        <v>0.68</v>
      </c>
      <c r="M126" s="34">
        <v>0.67</v>
      </c>
      <c r="N126" s="36">
        <v>0.23</v>
      </c>
      <c r="O126" s="50">
        <v>0.5</v>
      </c>
      <c r="P126" s="42">
        <v>0.25</v>
      </c>
      <c r="Q126" s="58">
        <v>0.41</v>
      </c>
    </row>
    <row r="127" spans="1:17" x14ac:dyDescent="0.2">
      <c r="A127" s="5" t="s">
        <v>337</v>
      </c>
      <c r="B127" s="5">
        <v>21</v>
      </c>
      <c r="C127" s="6" t="str">
        <f t="shared" si="1"/>
        <v>Adulto Joven</v>
      </c>
      <c r="D127" s="5" t="s">
        <v>48</v>
      </c>
      <c r="E127" s="5" t="s">
        <v>42</v>
      </c>
      <c r="F127" s="5" t="s">
        <v>43</v>
      </c>
      <c r="G127" s="5" t="s">
        <v>44</v>
      </c>
      <c r="H127" s="5" t="s">
        <v>45</v>
      </c>
      <c r="I127" s="5" t="s">
        <v>45</v>
      </c>
      <c r="J127" s="5">
        <v>2015</v>
      </c>
      <c r="K127" s="32"/>
      <c r="L127" s="57">
        <v>0.79</v>
      </c>
      <c r="M127" s="34">
        <v>0.7</v>
      </c>
      <c r="N127" s="36">
        <v>0</v>
      </c>
      <c r="O127" s="50">
        <v>0.5</v>
      </c>
      <c r="P127" s="42">
        <v>0</v>
      </c>
      <c r="Q127" s="58">
        <v>0.3</v>
      </c>
    </row>
    <row r="128" spans="1:17" x14ac:dyDescent="0.2">
      <c r="A128" s="5" t="s">
        <v>338</v>
      </c>
      <c r="B128" s="5">
        <v>21</v>
      </c>
      <c r="C128" s="6" t="str">
        <f t="shared" si="1"/>
        <v>Adulto Joven</v>
      </c>
      <c r="D128" s="5" t="s">
        <v>41</v>
      </c>
      <c r="E128" s="5" t="s">
        <v>100</v>
      </c>
      <c r="F128" s="5" t="s">
        <v>43</v>
      </c>
      <c r="G128" s="5" t="s">
        <v>47</v>
      </c>
      <c r="H128" s="5" t="s">
        <v>45</v>
      </c>
      <c r="I128" s="5" t="s">
        <v>49</v>
      </c>
      <c r="J128" s="5">
        <v>2013</v>
      </c>
      <c r="K128" s="32"/>
      <c r="L128" s="57">
        <v>0.86</v>
      </c>
      <c r="M128" s="34">
        <v>0.68</v>
      </c>
      <c r="N128" s="36">
        <v>0.22</v>
      </c>
      <c r="O128" s="50">
        <v>0.5</v>
      </c>
      <c r="P128" s="42">
        <v>0</v>
      </c>
      <c r="Q128" s="58">
        <v>0.35</v>
      </c>
    </row>
    <row r="129" spans="1:17" x14ac:dyDescent="0.2">
      <c r="A129" s="5" t="s">
        <v>339</v>
      </c>
      <c r="B129" s="5">
        <v>20</v>
      </c>
      <c r="C129" s="6" t="str">
        <f t="shared" si="1"/>
        <v>Adulto Joven</v>
      </c>
      <c r="D129" s="5" t="s">
        <v>48</v>
      </c>
      <c r="E129" s="5" t="s">
        <v>101</v>
      </c>
      <c r="F129" s="5" t="s">
        <v>43</v>
      </c>
      <c r="G129" s="5" t="s">
        <v>44</v>
      </c>
      <c r="H129" s="5" t="s">
        <v>45</v>
      </c>
      <c r="I129" s="5" t="s">
        <v>45</v>
      </c>
      <c r="J129" s="5">
        <v>2011</v>
      </c>
      <c r="K129" s="32"/>
      <c r="L129" s="57">
        <v>0.64</v>
      </c>
      <c r="M129" s="34">
        <v>0.64</v>
      </c>
      <c r="N129" s="36">
        <v>0</v>
      </c>
      <c r="O129" s="50">
        <v>0.75</v>
      </c>
      <c r="P129" s="42">
        <v>0</v>
      </c>
      <c r="Q129" s="58">
        <v>0.35</v>
      </c>
    </row>
    <row r="130" spans="1:17" x14ac:dyDescent="0.2">
      <c r="A130" s="5" t="s">
        <v>340</v>
      </c>
      <c r="B130" s="5">
        <v>35</v>
      </c>
      <c r="C130" s="6" t="str">
        <f t="shared" si="1"/>
        <v>Adulto</v>
      </c>
      <c r="D130" s="5" t="s">
        <v>41</v>
      </c>
      <c r="E130" s="5" t="s">
        <v>42</v>
      </c>
      <c r="F130" s="5" t="s">
        <v>43</v>
      </c>
      <c r="G130" s="5" t="s">
        <v>47</v>
      </c>
      <c r="H130" s="5" t="s">
        <v>51</v>
      </c>
      <c r="I130" s="5" t="s">
        <v>45</v>
      </c>
      <c r="J130" s="5">
        <v>2012</v>
      </c>
      <c r="K130" s="32"/>
      <c r="L130" s="57">
        <v>0.71</v>
      </c>
      <c r="M130" s="34">
        <v>0.48</v>
      </c>
      <c r="N130" s="36">
        <v>0</v>
      </c>
      <c r="O130" s="50">
        <v>0.5</v>
      </c>
      <c r="P130" s="42">
        <v>0.25</v>
      </c>
      <c r="Q130" s="58">
        <v>0.31</v>
      </c>
    </row>
    <row r="131" spans="1:17" x14ac:dyDescent="0.2">
      <c r="A131" s="5" t="s">
        <v>341</v>
      </c>
      <c r="B131" s="5">
        <v>32</v>
      </c>
      <c r="C131" s="6" t="str">
        <f t="shared" ref="C131:C194" si="2">IF((B131&lt;18),"Niño/Adolescente",(IF(AND((B131&gt;17),(B131&lt;30)),"Adulto Joven",(IF(AND((B131&gt;29),(B131&lt;60)),"Adulto","Adulto Mayor")))))</f>
        <v>Adulto</v>
      </c>
      <c r="D131" s="5" t="s">
        <v>48</v>
      </c>
      <c r="E131" s="5" t="s">
        <v>42</v>
      </c>
      <c r="F131" s="5" t="s">
        <v>43</v>
      </c>
      <c r="G131" s="5" t="s">
        <v>47</v>
      </c>
      <c r="H131" s="5" t="s">
        <v>51</v>
      </c>
      <c r="I131" s="5" t="s">
        <v>51</v>
      </c>
      <c r="J131" s="5">
        <v>2013</v>
      </c>
      <c r="K131" s="32"/>
      <c r="L131" s="57">
        <v>0.25</v>
      </c>
      <c r="M131" s="34">
        <v>0.28999999999999998</v>
      </c>
      <c r="N131" s="36">
        <v>0</v>
      </c>
      <c r="O131" s="50">
        <v>0</v>
      </c>
      <c r="P131" s="42">
        <v>0</v>
      </c>
      <c r="Q131" s="58">
        <v>7.0000000000000007E-2</v>
      </c>
    </row>
    <row r="132" spans="1:17" x14ac:dyDescent="0.2">
      <c r="A132" s="5" t="s">
        <v>342</v>
      </c>
      <c r="B132" s="5">
        <v>25</v>
      </c>
      <c r="C132" s="6" t="str">
        <f t="shared" si="2"/>
        <v>Adulto Joven</v>
      </c>
      <c r="D132" s="5" t="s">
        <v>48</v>
      </c>
      <c r="E132" s="5" t="s">
        <v>66</v>
      </c>
      <c r="F132" s="5" t="s">
        <v>43</v>
      </c>
      <c r="G132" s="5" t="s">
        <v>44</v>
      </c>
      <c r="H132" s="5" t="s">
        <v>45</v>
      </c>
      <c r="I132" s="5" t="s">
        <v>45</v>
      </c>
      <c r="J132" s="5">
        <v>2010</v>
      </c>
      <c r="K132" s="32"/>
      <c r="L132" s="57">
        <v>0.5</v>
      </c>
      <c r="M132" s="34">
        <v>0.34</v>
      </c>
      <c r="N132" s="36">
        <v>0.27</v>
      </c>
      <c r="O132" s="50">
        <v>0.5</v>
      </c>
      <c r="P132" s="42">
        <v>0.25</v>
      </c>
      <c r="Q132" s="58">
        <v>0.34</v>
      </c>
    </row>
    <row r="133" spans="1:17" x14ac:dyDescent="0.2">
      <c r="A133" s="5" t="s">
        <v>343</v>
      </c>
      <c r="B133" s="5">
        <v>24</v>
      </c>
      <c r="C133" s="6" t="str">
        <f t="shared" si="2"/>
        <v>Adulto Joven</v>
      </c>
      <c r="D133" s="5" t="s">
        <v>41</v>
      </c>
      <c r="E133" s="5" t="s">
        <v>42</v>
      </c>
      <c r="F133" s="5" t="s">
        <v>43</v>
      </c>
      <c r="G133" s="5" t="s">
        <v>44</v>
      </c>
      <c r="H133" s="5" t="s">
        <v>45</v>
      </c>
      <c r="I133" s="5" t="s">
        <v>45</v>
      </c>
      <c r="J133" s="5">
        <v>2005</v>
      </c>
      <c r="K133" s="32"/>
      <c r="L133" s="57">
        <v>0.82</v>
      </c>
      <c r="M133" s="34">
        <v>0.47</v>
      </c>
      <c r="N133" s="36">
        <v>0</v>
      </c>
      <c r="O133" s="50">
        <v>0.25</v>
      </c>
      <c r="P133" s="42">
        <v>0</v>
      </c>
      <c r="Q133" s="58">
        <v>0.18</v>
      </c>
    </row>
    <row r="134" spans="1:17" x14ac:dyDescent="0.2">
      <c r="A134" s="5" t="s">
        <v>344</v>
      </c>
      <c r="B134" s="5">
        <v>30</v>
      </c>
      <c r="C134" s="6" t="str">
        <f t="shared" si="2"/>
        <v>Adulto</v>
      </c>
      <c r="D134" s="5" t="s">
        <v>41</v>
      </c>
      <c r="E134" s="5" t="s">
        <v>57</v>
      </c>
      <c r="F134" s="5" t="s">
        <v>43</v>
      </c>
      <c r="G134" s="5" t="s">
        <v>44</v>
      </c>
      <c r="H134" s="5" t="s">
        <v>51</v>
      </c>
      <c r="I134" s="5" t="s">
        <v>51</v>
      </c>
      <c r="J134" s="5">
        <v>2012</v>
      </c>
      <c r="K134" s="32"/>
      <c r="L134" s="57">
        <v>0.28999999999999998</v>
      </c>
      <c r="M134" s="34">
        <v>0.41</v>
      </c>
      <c r="N134" s="36">
        <v>0</v>
      </c>
      <c r="O134" s="50">
        <v>0.75</v>
      </c>
      <c r="P134" s="42">
        <v>0</v>
      </c>
      <c r="Q134" s="58">
        <v>0.28999999999999998</v>
      </c>
    </row>
    <row r="135" spans="1:17" x14ac:dyDescent="0.2">
      <c r="A135" s="5" t="s">
        <v>345</v>
      </c>
      <c r="B135" s="5">
        <v>22</v>
      </c>
      <c r="C135" s="6" t="str">
        <f t="shared" si="2"/>
        <v>Adulto Joven</v>
      </c>
      <c r="D135" s="5" t="s">
        <v>41</v>
      </c>
      <c r="E135" s="5" t="s">
        <v>95</v>
      </c>
      <c r="F135" s="5" t="s">
        <v>43</v>
      </c>
      <c r="G135" s="5" t="s">
        <v>44</v>
      </c>
      <c r="H135" s="5" t="s">
        <v>51</v>
      </c>
      <c r="I135" s="5" t="s">
        <v>45</v>
      </c>
      <c r="J135" s="5">
        <v>2009</v>
      </c>
      <c r="K135" s="32"/>
      <c r="L135" s="57">
        <v>0.61</v>
      </c>
      <c r="M135" s="34">
        <v>0.62</v>
      </c>
      <c r="N135" s="36">
        <v>0.28999999999999998</v>
      </c>
      <c r="O135" s="50">
        <v>0.75</v>
      </c>
      <c r="P135" s="42">
        <v>0.25</v>
      </c>
      <c r="Q135" s="58">
        <v>0.48</v>
      </c>
    </row>
    <row r="136" spans="1:17" x14ac:dyDescent="0.2">
      <c r="A136" s="5" t="s">
        <v>346</v>
      </c>
      <c r="B136" s="5">
        <v>27</v>
      </c>
      <c r="C136" s="6" t="str">
        <f t="shared" si="2"/>
        <v>Adulto Joven</v>
      </c>
      <c r="D136" s="5" t="s">
        <v>41</v>
      </c>
      <c r="E136" s="5" t="s">
        <v>42</v>
      </c>
      <c r="F136" s="5" t="s">
        <v>43</v>
      </c>
      <c r="G136" s="5" t="s">
        <v>44</v>
      </c>
      <c r="H136" s="5" t="s">
        <v>45</v>
      </c>
      <c r="I136" s="5" t="s">
        <v>51</v>
      </c>
      <c r="J136" s="5">
        <v>2011</v>
      </c>
      <c r="K136" s="32"/>
      <c r="L136" s="57">
        <v>0.71</v>
      </c>
      <c r="M136" s="34">
        <v>0.81</v>
      </c>
      <c r="N136" s="36">
        <v>0</v>
      </c>
      <c r="O136" s="50">
        <v>0.75</v>
      </c>
      <c r="P136" s="42">
        <v>0.25</v>
      </c>
      <c r="Q136" s="58">
        <v>0.45</v>
      </c>
    </row>
    <row r="137" spans="1:17" x14ac:dyDescent="0.2">
      <c r="A137" s="5" t="s">
        <v>347</v>
      </c>
      <c r="B137" s="5">
        <v>27</v>
      </c>
      <c r="C137" s="6" t="str">
        <f t="shared" si="2"/>
        <v>Adulto Joven</v>
      </c>
      <c r="D137" s="5" t="s">
        <v>41</v>
      </c>
      <c r="E137" s="5" t="s">
        <v>57</v>
      </c>
      <c r="F137" s="5" t="s">
        <v>43</v>
      </c>
      <c r="G137" s="5" t="s">
        <v>44</v>
      </c>
      <c r="H137" s="5" t="s">
        <v>49</v>
      </c>
      <c r="I137" s="5" t="s">
        <v>45</v>
      </c>
      <c r="J137" s="5">
        <v>2015</v>
      </c>
      <c r="K137" s="32"/>
      <c r="L137" s="57">
        <v>0.68</v>
      </c>
      <c r="M137" s="34">
        <v>0.41</v>
      </c>
      <c r="N137" s="36">
        <v>0.37</v>
      </c>
      <c r="O137" s="50">
        <v>0.25</v>
      </c>
      <c r="P137" s="42">
        <v>0</v>
      </c>
      <c r="Q137" s="58">
        <v>0.26</v>
      </c>
    </row>
    <row r="138" spans="1:17" x14ac:dyDescent="0.2">
      <c r="A138" s="5" t="s">
        <v>348</v>
      </c>
      <c r="B138" s="5">
        <v>22</v>
      </c>
      <c r="C138" s="6" t="str">
        <f t="shared" si="2"/>
        <v>Adulto Joven</v>
      </c>
      <c r="D138" s="5" t="s">
        <v>48</v>
      </c>
      <c r="E138" s="5" t="s">
        <v>46</v>
      </c>
      <c r="F138" s="5" t="s">
        <v>50</v>
      </c>
      <c r="G138" s="5" t="s">
        <v>47</v>
      </c>
      <c r="H138" s="5" t="s">
        <v>45</v>
      </c>
      <c r="I138" s="5" t="s">
        <v>45</v>
      </c>
      <c r="J138" s="5">
        <v>2010</v>
      </c>
      <c r="K138" s="32"/>
      <c r="L138" s="57">
        <v>0.86</v>
      </c>
      <c r="M138" s="34">
        <v>0.67</v>
      </c>
      <c r="N138" s="36">
        <v>0</v>
      </c>
      <c r="O138" s="50">
        <v>0.5</v>
      </c>
      <c r="P138" s="42">
        <v>0.75</v>
      </c>
      <c r="Q138" s="58">
        <v>0.48</v>
      </c>
    </row>
    <row r="139" spans="1:17" x14ac:dyDescent="0.2">
      <c r="A139" s="5" t="s">
        <v>349</v>
      </c>
      <c r="B139" s="5">
        <v>19</v>
      </c>
      <c r="C139" s="6" t="str">
        <f t="shared" si="2"/>
        <v>Adulto Joven</v>
      </c>
      <c r="D139" s="5" t="s">
        <v>41</v>
      </c>
      <c r="E139" s="5" t="s">
        <v>42</v>
      </c>
      <c r="F139" s="5" t="s">
        <v>43</v>
      </c>
      <c r="G139" s="5" t="s">
        <v>47</v>
      </c>
      <c r="H139" s="5" t="s">
        <v>45</v>
      </c>
      <c r="I139" s="5" t="s">
        <v>51</v>
      </c>
      <c r="J139" s="5">
        <v>2010</v>
      </c>
      <c r="K139" s="32"/>
      <c r="L139" s="57">
        <v>0.5</v>
      </c>
      <c r="M139" s="34">
        <v>0.57999999999999996</v>
      </c>
      <c r="N139" s="36">
        <v>0</v>
      </c>
      <c r="O139" s="50">
        <v>0.5</v>
      </c>
      <c r="P139" s="42">
        <v>0.25</v>
      </c>
      <c r="Q139" s="58">
        <v>0.33</v>
      </c>
    </row>
    <row r="140" spans="1:17" x14ac:dyDescent="0.2">
      <c r="A140" s="5" t="s">
        <v>350</v>
      </c>
      <c r="B140" s="5">
        <v>23</v>
      </c>
      <c r="C140" s="6" t="str">
        <f t="shared" si="2"/>
        <v>Adulto Joven</v>
      </c>
      <c r="D140" s="5" t="s">
        <v>41</v>
      </c>
      <c r="E140" s="5" t="s">
        <v>102</v>
      </c>
      <c r="F140" s="5" t="s">
        <v>43</v>
      </c>
      <c r="G140" s="5" t="s">
        <v>47</v>
      </c>
      <c r="H140" s="5" t="s">
        <v>51</v>
      </c>
      <c r="I140" s="5" t="s">
        <v>51</v>
      </c>
      <c r="J140" s="5">
        <v>2010</v>
      </c>
      <c r="K140" s="32"/>
      <c r="L140" s="57">
        <v>0.61</v>
      </c>
      <c r="M140" s="34">
        <v>0.67</v>
      </c>
      <c r="N140" s="36">
        <v>0</v>
      </c>
      <c r="O140" s="50">
        <v>0.75</v>
      </c>
      <c r="P140" s="42">
        <v>0.5</v>
      </c>
      <c r="Q140" s="58">
        <v>0.48</v>
      </c>
    </row>
    <row r="141" spans="1:17" x14ac:dyDescent="0.2">
      <c r="A141" s="5" t="s">
        <v>351</v>
      </c>
      <c r="B141" s="5">
        <v>27</v>
      </c>
      <c r="C141" s="6" t="str">
        <f t="shared" si="2"/>
        <v>Adulto Joven</v>
      </c>
      <c r="D141" s="5" t="s">
        <v>48</v>
      </c>
      <c r="E141" s="5" t="s">
        <v>42</v>
      </c>
      <c r="F141" s="5" t="s">
        <v>50</v>
      </c>
      <c r="G141" s="5" t="s">
        <v>44</v>
      </c>
      <c r="H141" s="5" t="s">
        <v>49</v>
      </c>
      <c r="I141" s="5" t="s">
        <v>49</v>
      </c>
      <c r="J141" s="5">
        <v>2008</v>
      </c>
      <c r="K141" s="32"/>
      <c r="L141" s="57">
        <v>0.56999999999999995</v>
      </c>
      <c r="M141" s="34">
        <v>0.43</v>
      </c>
      <c r="N141" s="36">
        <v>0</v>
      </c>
      <c r="O141" s="50">
        <v>0.75</v>
      </c>
      <c r="P141" s="42">
        <v>0.25</v>
      </c>
      <c r="Q141" s="58">
        <v>0.36</v>
      </c>
    </row>
    <row r="142" spans="1:17" x14ac:dyDescent="0.2">
      <c r="A142" s="5" t="s">
        <v>352</v>
      </c>
      <c r="B142" s="5">
        <v>27</v>
      </c>
      <c r="C142" s="6" t="str">
        <f t="shared" si="2"/>
        <v>Adulto Joven</v>
      </c>
      <c r="D142" s="5" t="s">
        <v>41</v>
      </c>
      <c r="E142" s="5" t="s">
        <v>103</v>
      </c>
      <c r="F142" s="5" t="s">
        <v>43</v>
      </c>
      <c r="G142" s="5" t="s">
        <v>44</v>
      </c>
      <c r="H142" s="5" t="s">
        <v>49</v>
      </c>
      <c r="I142" s="5" t="s">
        <v>45</v>
      </c>
      <c r="J142" s="5">
        <v>2010</v>
      </c>
      <c r="K142" s="32"/>
      <c r="L142" s="57">
        <v>0.61</v>
      </c>
      <c r="M142" s="34">
        <v>0.3</v>
      </c>
      <c r="N142" s="36">
        <v>0</v>
      </c>
      <c r="O142" s="50">
        <v>0.5</v>
      </c>
      <c r="P142" s="42">
        <v>0.25</v>
      </c>
      <c r="Q142" s="58">
        <v>0.26</v>
      </c>
    </row>
    <row r="143" spans="1:17" x14ac:dyDescent="0.2">
      <c r="A143" s="5" t="s">
        <v>353</v>
      </c>
      <c r="B143" s="5">
        <v>22</v>
      </c>
      <c r="C143" s="6" t="str">
        <f t="shared" si="2"/>
        <v>Adulto Joven</v>
      </c>
      <c r="D143" s="5" t="s">
        <v>41</v>
      </c>
      <c r="E143" s="5" t="s">
        <v>95</v>
      </c>
      <c r="F143" s="5" t="s">
        <v>43</v>
      </c>
      <c r="G143" s="5" t="s">
        <v>44</v>
      </c>
      <c r="H143" s="5" t="s">
        <v>51</v>
      </c>
      <c r="I143" s="5" t="s">
        <v>45</v>
      </c>
      <c r="J143" s="5">
        <v>2009</v>
      </c>
      <c r="K143" s="32"/>
      <c r="L143" s="57">
        <v>0.61</v>
      </c>
      <c r="M143" s="34">
        <v>0.62</v>
      </c>
      <c r="N143" s="36">
        <v>0.28999999999999998</v>
      </c>
      <c r="O143" s="50">
        <v>0.75</v>
      </c>
      <c r="P143" s="42">
        <v>0.25</v>
      </c>
      <c r="Q143" s="58">
        <v>0.48</v>
      </c>
    </row>
    <row r="144" spans="1:17" x14ac:dyDescent="0.2">
      <c r="A144" s="5" t="s">
        <v>354</v>
      </c>
      <c r="B144" s="5">
        <v>26</v>
      </c>
      <c r="C144" s="6" t="str">
        <f t="shared" si="2"/>
        <v>Adulto Joven</v>
      </c>
      <c r="D144" s="5" t="s">
        <v>48</v>
      </c>
      <c r="E144" s="5" t="s">
        <v>104</v>
      </c>
      <c r="F144" s="5" t="s">
        <v>43</v>
      </c>
      <c r="G144" s="5" t="s">
        <v>44</v>
      </c>
      <c r="H144" s="5" t="s">
        <v>45</v>
      </c>
      <c r="I144" s="5" t="s">
        <v>51</v>
      </c>
      <c r="J144" s="5">
        <v>2012</v>
      </c>
      <c r="K144" s="32"/>
      <c r="L144" s="57">
        <v>0.71</v>
      </c>
      <c r="M144" s="34">
        <v>0.45</v>
      </c>
      <c r="N144" s="36">
        <v>0</v>
      </c>
      <c r="O144" s="50">
        <v>0.25</v>
      </c>
      <c r="P144" s="42">
        <v>0.25</v>
      </c>
      <c r="Q144" s="58">
        <v>0.24</v>
      </c>
    </row>
    <row r="145" spans="1:17" x14ac:dyDescent="0.2">
      <c r="A145" s="5" t="s">
        <v>355</v>
      </c>
      <c r="B145" s="5">
        <v>32</v>
      </c>
      <c r="C145" s="6" t="str">
        <f t="shared" si="2"/>
        <v>Adulto</v>
      </c>
      <c r="D145" s="5" t="s">
        <v>41</v>
      </c>
      <c r="E145" s="5" t="s">
        <v>72</v>
      </c>
      <c r="F145" s="5" t="s">
        <v>43</v>
      </c>
      <c r="G145" s="5" t="s">
        <v>47</v>
      </c>
      <c r="H145" s="5" t="s">
        <v>51</v>
      </c>
      <c r="I145" s="5" t="s">
        <v>51</v>
      </c>
      <c r="J145" s="5">
        <v>2010</v>
      </c>
      <c r="K145" s="32"/>
      <c r="L145" s="57">
        <v>0.71</v>
      </c>
      <c r="M145" s="34">
        <v>0.56999999999999995</v>
      </c>
      <c r="N145" s="36">
        <v>0</v>
      </c>
      <c r="O145" s="50">
        <v>0.5</v>
      </c>
      <c r="P145" s="42">
        <v>0</v>
      </c>
      <c r="Q145" s="58">
        <v>0.27</v>
      </c>
    </row>
    <row r="146" spans="1:17" x14ac:dyDescent="0.2">
      <c r="A146" s="5" t="s">
        <v>356</v>
      </c>
      <c r="B146" s="5">
        <v>27</v>
      </c>
      <c r="C146" s="6" t="str">
        <f t="shared" si="2"/>
        <v>Adulto Joven</v>
      </c>
      <c r="D146" s="5" t="s">
        <v>48</v>
      </c>
      <c r="E146" s="5" t="s">
        <v>42</v>
      </c>
      <c r="F146" s="5" t="s">
        <v>43</v>
      </c>
      <c r="G146" s="5" t="s">
        <v>47</v>
      </c>
      <c r="H146" s="5" t="s">
        <v>45</v>
      </c>
      <c r="I146" s="5" t="s">
        <v>45</v>
      </c>
      <c r="J146" s="5">
        <v>2008</v>
      </c>
      <c r="K146" s="32"/>
      <c r="L146" s="57">
        <v>0.82</v>
      </c>
      <c r="M146" s="34">
        <v>0.74</v>
      </c>
      <c r="N146" s="36">
        <v>0.26</v>
      </c>
      <c r="O146" s="50">
        <v>0.75</v>
      </c>
      <c r="P146" s="42">
        <v>0</v>
      </c>
      <c r="Q146" s="58">
        <v>0.44</v>
      </c>
    </row>
    <row r="147" spans="1:17" x14ac:dyDescent="0.2">
      <c r="A147" s="5" t="s">
        <v>357</v>
      </c>
      <c r="B147" s="5">
        <v>31</v>
      </c>
      <c r="C147" s="6" t="str">
        <f t="shared" si="2"/>
        <v>Adulto</v>
      </c>
      <c r="D147" s="5" t="s">
        <v>48</v>
      </c>
      <c r="E147" s="5" t="s">
        <v>42</v>
      </c>
      <c r="F147" s="5" t="s">
        <v>43</v>
      </c>
      <c r="G147" s="5" t="s">
        <v>70</v>
      </c>
      <c r="H147" s="5" t="s">
        <v>45</v>
      </c>
      <c r="I147" s="5" t="s">
        <v>51</v>
      </c>
      <c r="J147" s="5">
        <v>2014</v>
      </c>
      <c r="K147" s="32"/>
      <c r="L147" s="57">
        <v>0.64</v>
      </c>
      <c r="M147" s="34">
        <v>0.44</v>
      </c>
      <c r="N147" s="36">
        <v>0</v>
      </c>
      <c r="O147" s="50">
        <v>0.25</v>
      </c>
      <c r="P147" s="42">
        <v>0</v>
      </c>
      <c r="Q147" s="58">
        <v>0.17</v>
      </c>
    </row>
    <row r="148" spans="1:17" x14ac:dyDescent="0.2">
      <c r="A148" s="5" t="s">
        <v>358</v>
      </c>
      <c r="B148" s="5">
        <v>25</v>
      </c>
      <c r="C148" s="6" t="str">
        <f t="shared" si="2"/>
        <v>Adulto Joven</v>
      </c>
      <c r="D148" s="5" t="s">
        <v>41</v>
      </c>
      <c r="E148" s="5" t="s">
        <v>105</v>
      </c>
      <c r="F148" s="5" t="s">
        <v>50</v>
      </c>
      <c r="G148" s="5" t="s">
        <v>44</v>
      </c>
      <c r="H148" s="5" t="s">
        <v>45</v>
      </c>
      <c r="I148" s="5" t="s">
        <v>45</v>
      </c>
      <c r="J148" s="5">
        <v>2011</v>
      </c>
      <c r="K148" s="32"/>
      <c r="L148" s="57">
        <v>0.5</v>
      </c>
      <c r="M148" s="34">
        <v>0.41</v>
      </c>
      <c r="N148" s="36">
        <v>0</v>
      </c>
      <c r="O148" s="50">
        <v>0.5</v>
      </c>
      <c r="P148" s="42">
        <v>0.25</v>
      </c>
      <c r="Q148" s="58">
        <v>0.28999999999999998</v>
      </c>
    </row>
    <row r="149" spans="1:17" x14ac:dyDescent="0.2">
      <c r="A149" s="5" t="s">
        <v>359</v>
      </c>
      <c r="B149" s="5">
        <v>27</v>
      </c>
      <c r="C149" s="6" t="str">
        <f t="shared" si="2"/>
        <v>Adulto Joven</v>
      </c>
      <c r="D149" s="5" t="s">
        <v>41</v>
      </c>
      <c r="E149" s="5" t="s">
        <v>72</v>
      </c>
      <c r="F149" s="5" t="s">
        <v>43</v>
      </c>
      <c r="G149" s="5" t="s">
        <v>47</v>
      </c>
      <c r="H149" s="5" t="s">
        <v>51</v>
      </c>
      <c r="I149" s="5" t="s">
        <v>49</v>
      </c>
      <c r="J149" s="5">
        <v>2011</v>
      </c>
      <c r="K149" s="32"/>
      <c r="L149" s="57">
        <v>0.79</v>
      </c>
      <c r="M149" s="34">
        <v>0.56999999999999995</v>
      </c>
      <c r="N149" s="36">
        <v>0.44</v>
      </c>
      <c r="O149" s="50">
        <v>0.75</v>
      </c>
      <c r="P149" s="42">
        <v>0.5</v>
      </c>
      <c r="Q149" s="58">
        <v>0.56999999999999995</v>
      </c>
    </row>
    <row r="150" spans="1:17" x14ac:dyDescent="0.2">
      <c r="A150" s="5" t="s">
        <v>360</v>
      </c>
      <c r="B150" s="5">
        <v>20</v>
      </c>
      <c r="C150" s="6" t="str">
        <f t="shared" si="2"/>
        <v>Adulto Joven</v>
      </c>
      <c r="D150" s="5" t="s">
        <v>48</v>
      </c>
      <c r="E150" s="5" t="s">
        <v>66</v>
      </c>
      <c r="F150" s="5" t="s">
        <v>43</v>
      </c>
      <c r="G150" s="5" t="s">
        <v>47</v>
      </c>
      <c r="H150" s="5" t="s">
        <v>51</v>
      </c>
      <c r="I150" s="5" t="s">
        <v>51</v>
      </c>
      <c r="J150" s="5">
        <v>2010</v>
      </c>
      <c r="K150" s="32"/>
      <c r="L150" s="57">
        <v>0.25</v>
      </c>
      <c r="M150" s="34">
        <v>0.39</v>
      </c>
      <c r="N150" s="36">
        <v>0</v>
      </c>
      <c r="O150" s="50">
        <v>0.75</v>
      </c>
      <c r="P150" s="42">
        <v>0.25</v>
      </c>
      <c r="Q150" s="58">
        <v>0.35</v>
      </c>
    </row>
    <row r="151" spans="1:17" x14ac:dyDescent="0.2">
      <c r="A151" s="5" t="s">
        <v>361</v>
      </c>
      <c r="B151" s="5">
        <v>28</v>
      </c>
      <c r="C151" s="6" t="str">
        <f t="shared" si="2"/>
        <v>Adulto Joven</v>
      </c>
      <c r="D151" s="5" t="s">
        <v>41</v>
      </c>
      <c r="E151" s="5" t="s">
        <v>106</v>
      </c>
      <c r="F151" s="5" t="s">
        <v>43</v>
      </c>
      <c r="G151" s="5" t="s">
        <v>47</v>
      </c>
      <c r="H151" s="5" t="s">
        <v>45</v>
      </c>
      <c r="I151" s="5" t="s">
        <v>49</v>
      </c>
      <c r="J151" s="5">
        <v>2015</v>
      </c>
      <c r="K151" s="32"/>
      <c r="L151" s="57">
        <v>0.68</v>
      </c>
      <c r="M151" s="34">
        <v>0.51</v>
      </c>
      <c r="N151" s="36">
        <v>0.32</v>
      </c>
      <c r="O151" s="50">
        <v>0.75</v>
      </c>
      <c r="P151" s="42">
        <v>0</v>
      </c>
      <c r="Q151" s="58">
        <v>0.4</v>
      </c>
    </row>
    <row r="152" spans="1:17" x14ac:dyDescent="0.2">
      <c r="A152" s="5" t="s">
        <v>362</v>
      </c>
      <c r="B152" s="5">
        <v>27</v>
      </c>
      <c r="C152" s="6" t="str">
        <f t="shared" si="2"/>
        <v>Adulto Joven</v>
      </c>
      <c r="D152" s="5" t="s">
        <v>48</v>
      </c>
      <c r="E152" s="5" t="s">
        <v>42</v>
      </c>
      <c r="F152" s="5" t="s">
        <v>43</v>
      </c>
      <c r="G152" s="5" t="s">
        <v>47</v>
      </c>
      <c r="H152" s="5" t="s">
        <v>45</v>
      </c>
      <c r="I152" s="5" t="s">
        <v>45</v>
      </c>
      <c r="J152" s="5">
        <v>2010</v>
      </c>
      <c r="K152" s="32"/>
      <c r="L152" s="57">
        <v>0.82</v>
      </c>
      <c r="M152" s="34">
        <v>0.69</v>
      </c>
      <c r="N152" s="36">
        <v>0.26</v>
      </c>
      <c r="O152" s="50">
        <v>0.5</v>
      </c>
      <c r="P152" s="42">
        <v>0</v>
      </c>
      <c r="Q152" s="58">
        <v>0.36</v>
      </c>
    </row>
    <row r="153" spans="1:17" x14ac:dyDescent="0.2">
      <c r="A153" s="5" t="s">
        <v>363</v>
      </c>
      <c r="B153" s="5">
        <v>24</v>
      </c>
      <c r="C153" s="6" t="str">
        <f t="shared" si="2"/>
        <v>Adulto Joven</v>
      </c>
      <c r="D153" s="5" t="s">
        <v>48</v>
      </c>
      <c r="E153" s="5" t="s">
        <v>57</v>
      </c>
      <c r="F153" s="5" t="s">
        <v>43</v>
      </c>
      <c r="G153" s="5" t="s">
        <v>44</v>
      </c>
      <c r="H153" s="5" t="s">
        <v>45</v>
      </c>
      <c r="I153" s="5" t="s">
        <v>45</v>
      </c>
      <c r="J153" s="5">
        <v>2007</v>
      </c>
      <c r="K153" s="32"/>
      <c r="L153" s="57">
        <v>0.25</v>
      </c>
      <c r="M153" s="34">
        <v>0.63</v>
      </c>
      <c r="N153" s="36">
        <v>0</v>
      </c>
      <c r="O153" s="50">
        <v>0.5</v>
      </c>
      <c r="P153" s="42">
        <v>0.25</v>
      </c>
      <c r="Q153" s="58">
        <v>0.35</v>
      </c>
    </row>
    <row r="154" spans="1:17" x14ac:dyDescent="0.2">
      <c r="A154" s="5" t="s">
        <v>364</v>
      </c>
      <c r="B154" s="5">
        <v>27</v>
      </c>
      <c r="C154" s="6" t="str">
        <f t="shared" si="2"/>
        <v>Adulto Joven</v>
      </c>
      <c r="D154" s="5" t="s">
        <v>48</v>
      </c>
      <c r="E154" s="5" t="s">
        <v>107</v>
      </c>
      <c r="F154" s="5" t="s">
        <v>50</v>
      </c>
      <c r="G154" s="5" t="s">
        <v>70</v>
      </c>
      <c r="H154" s="5" t="s">
        <v>49</v>
      </c>
      <c r="I154" s="5" t="s">
        <v>49</v>
      </c>
      <c r="J154" s="5">
        <v>2016</v>
      </c>
      <c r="K154" s="32"/>
      <c r="L154" s="57">
        <v>0.68</v>
      </c>
      <c r="M154" s="34">
        <v>0.82</v>
      </c>
      <c r="N154" s="36">
        <v>0.71</v>
      </c>
      <c r="O154" s="50">
        <v>0.75</v>
      </c>
      <c r="P154" s="42">
        <v>0.75</v>
      </c>
      <c r="Q154" s="58">
        <v>0.76</v>
      </c>
    </row>
    <row r="155" spans="1:17" x14ac:dyDescent="0.2">
      <c r="A155" s="5" t="s">
        <v>365</v>
      </c>
      <c r="B155" s="5">
        <v>25</v>
      </c>
      <c r="C155" s="6" t="str">
        <f t="shared" si="2"/>
        <v>Adulto Joven</v>
      </c>
      <c r="D155" s="5" t="s">
        <v>48</v>
      </c>
      <c r="E155" s="5" t="s">
        <v>57</v>
      </c>
      <c r="F155" s="5" t="s">
        <v>43</v>
      </c>
      <c r="G155" s="5" t="s">
        <v>44</v>
      </c>
      <c r="H155" s="5" t="s">
        <v>45</v>
      </c>
      <c r="I155" s="5" t="s">
        <v>49</v>
      </c>
      <c r="J155" s="5">
        <v>2008</v>
      </c>
      <c r="K155" s="32"/>
      <c r="L155" s="57">
        <v>0.75</v>
      </c>
      <c r="M155" s="34">
        <v>0.68</v>
      </c>
      <c r="N155" s="36">
        <v>0</v>
      </c>
      <c r="O155" s="50">
        <v>0.5</v>
      </c>
      <c r="P155" s="42">
        <v>0.25</v>
      </c>
      <c r="Q155" s="58">
        <v>0.36</v>
      </c>
    </row>
    <row r="156" spans="1:17" x14ac:dyDescent="0.2">
      <c r="A156" s="5" t="s">
        <v>366</v>
      </c>
      <c r="B156" s="5">
        <v>30</v>
      </c>
      <c r="C156" s="6" t="str">
        <f t="shared" si="2"/>
        <v>Adulto</v>
      </c>
      <c r="D156" s="5" t="s">
        <v>48</v>
      </c>
      <c r="E156" s="5" t="s">
        <v>42</v>
      </c>
      <c r="F156" s="5" t="s">
        <v>43</v>
      </c>
      <c r="G156" s="5" t="s">
        <v>70</v>
      </c>
      <c r="H156" s="5" t="s">
        <v>45</v>
      </c>
      <c r="I156" s="5" t="s">
        <v>51</v>
      </c>
      <c r="J156" s="5">
        <v>2012</v>
      </c>
      <c r="K156" s="32"/>
      <c r="L156" s="57">
        <v>0.79</v>
      </c>
      <c r="M156" s="34">
        <v>0.53</v>
      </c>
      <c r="N156" s="36">
        <v>0</v>
      </c>
      <c r="O156" s="50">
        <v>0.5</v>
      </c>
      <c r="P156" s="42">
        <v>0.25</v>
      </c>
      <c r="Q156" s="58">
        <v>0.32</v>
      </c>
    </row>
    <row r="157" spans="1:17" x14ac:dyDescent="0.2">
      <c r="A157" s="5" t="s">
        <v>367</v>
      </c>
      <c r="B157" s="5">
        <v>25</v>
      </c>
      <c r="C157" s="6" t="str">
        <f t="shared" si="2"/>
        <v>Adulto Joven</v>
      </c>
      <c r="D157" s="5" t="s">
        <v>48</v>
      </c>
      <c r="E157" s="5" t="s">
        <v>42</v>
      </c>
      <c r="F157" s="5" t="s">
        <v>43</v>
      </c>
      <c r="G157" s="5" t="s">
        <v>44</v>
      </c>
      <c r="H157" s="5" t="s">
        <v>51</v>
      </c>
      <c r="I157" s="5" t="s">
        <v>51</v>
      </c>
      <c r="J157" s="5">
        <v>2002</v>
      </c>
      <c r="K157" s="32"/>
      <c r="L157" s="57">
        <v>0.71</v>
      </c>
      <c r="M157" s="34">
        <v>0.42</v>
      </c>
      <c r="N157" s="36">
        <v>0.53</v>
      </c>
      <c r="O157" s="50">
        <v>0.25</v>
      </c>
      <c r="P157" s="42">
        <v>0</v>
      </c>
      <c r="Q157" s="58">
        <v>0.3</v>
      </c>
    </row>
    <row r="158" spans="1:17" x14ac:dyDescent="0.2">
      <c r="A158" s="5" t="s">
        <v>368</v>
      </c>
      <c r="B158" s="5">
        <v>24</v>
      </c>
      <c r="C158" s="6" t="str">
        <f t="shared" si="2"/>
        <v>Adulto Joven</v>
      </c>
      <c r="D158" s="5" t="s">
        <v>48</v>
      </c>
      <c r="E158" s="5" t="s">
        <v>72</v>
      </c>
      <c r="F158" s="5" t="s">
        <v>43</v>
      </c>
      <c r="G158" s="5" t="s">
        <v>47</v>
      </c>
      <c r="H158" s="5" t="s">
        <v>45</v>
      </c>
      <c r="I158" s="5" t="s">
        <v>45</v>
      </c>
      <c r="J158" s="5">
        <v>2010</v>
      </c>
      <c r="K158" s="32"/>
      <c r="L158" s="57">
        <v>0.36</v>
      </c>
      <c r="M158" s="34">
        <v>0.4</v>
      </c>
      <c r="N158" s="36">
        <v>0</v>
      </c>
      <c r="O158" s="50">
        <v>0.5</v>
      </c>
      <c r="P158" s="42">
        <v>0</v>
      </c>
      <c r="Q158" s="58">
        <v>0.23</v>
      </c>
    </row>
    <row r="159" spans="1:17" x14ac:dyDescent="0.2">
      <c r="A159" s="5" t="s">
        <v>369</v>
      </c>
      <c r="B159" s="5">
        <v>24</v>
      </c>
      <c r="C159" s="6" t="str">
        <f t="shared" si="2"/>
        <v>Adulto Joven</v>
      </c>
      <c r="D159" s="5" t="s">
        <v>48</v>
      </c>
      <c r="E159" s="5" t="s">
        <v>42</v>
      </c>
      <c r="F159" s="5" t="s">
        <v>43</v>
      </c>
      <c r="G159" s="5" t="s">
        <v>47</v>
      </c>
      <c r="H159" s="5" t="s">
        <v>45</v>
      </c>
      <c r="I159" s="5" t="s">
        <v>45</v>
      </c>
      <c r="J159" s="5">
        <v>2007</v>
      </c>
      <c r="K159" s="32"/>
      <c r="L159" s="57">
        <v>0.79</v>
      </c>
      <c r="M159" s="34">
        <v>0.52</v>
      </c>
      <c r="N159" s="36">
        <v>0</v>
      </c>
      <c r="O159" s="50">
        <v>0.75</v>
      </c>
      <c r="P159" s="42">
        <v>0</v>
      </c>
      <c r="Q159" s="58">
        <v>0.32</v>
      </c>
    </row>
    <row r="160" spans="1:17" x14ac:dyDescent="0.2">
      <c r="A160" s="5" t="s">
        <v>370</v>
      </c>
      <c r="B160" s="5">
        <v>24</v>
      </c>
      <c r="C160" s="6" t="str">
        <f t="shared" si="2"/>
        <v>Adulto Joven</v>
      </c>
      <c r="D160" s="5" t="s">
        <v>41</v>
      </c>
      <c r="E160" s="5" t="s">
        <v>46</v>
      </c>
      <c r="F160" s="5" t="s">
        <v>43</v>
      </c>
      <c r="G160" s="5" t="s">
        <v>47</v>
      </c>
      <c r="H160" s="5" t="s">
        <v>45</v>
      </c>
      <c r="I160" s="5" t="s">
        <v>45</v>
      </c>
      <c r="J160" s="5">
        <v>2011</v>
      </c>
      <c r="K160" s="32"/>
      <c r="L160" s="57">
        <v>0.54</v>
      </c>
      <c r="M160" s="34">
        <v>0.83</v>
      </c>
      <c r="N160" s="36">
        <v>0</v>
      </c>
      <c r="O160" s="50">
        <v>0.25</v>
      </c>
      <c r="P160" s="42">
        <v>0</v>
      </c>
      <c r="Q160" s="58">
        <v>0.27</v>
      </c>
    </row>
    <row r="161" spans="1:17" x14ac:dyDescent="0.2">
      <c r="A161" s="5" t="s">
        <v>371</v>
      </c>
      <c r="B161" s="5">
        <v>62</v>
      </c>
      <c r="C161" s="6" t="str">
        <f t="shared" si="2"/>
        <v>Adulto Mayor</v>
      </c>
      <c r="D161" s="5" t="s">
        <v>41</v>
      </c>
      <c r="E161" s="5" t="s">
        <v>42</v>
      </c>
      <c r="F161" s="5" t="s">
        <v>43</v>
      </c>
      <c r="G161" s="5" t="s">
        <v>44</v>
      </c>
      <c r="H161" s="5" t="s">
        <v>65</v>
      </c>
      <c r="I161" s="5" t="s">
        <v>51</v>
      </c>
      <c r="J161" s="5">
        <v>2012</v>
      </c>
      <c r="K161" s="32"/>
      <c r="L161" s="57">
        <v>0.79</v>
      </c>
      <c r="M161" s="34">
        <v>0.59</v>
      </c>
      <c r="N161" s="36">
        <v>0</v>
      </c>
      <c r="O161" s="50">
        <v>0.25</v>
      </c>
      <c r="P161" s="42">
        <v>0</v>
      </c>
      <c r="Q161" s="58">
        <v>0.21</v>
      </c>
    </row>
    <row r="162" spans="1:17" x14ac:dyDescent="0.2">
      <c r="A162" s="5" t="s">
        <v>372</v>
      </c>
      <c r="B162" s="5">
        <v>55</v>
      </c>
      <c r="C162" s="6" t="str">
        <f t="shared" si="2"/>
        <v>Adulto</v>
      </c>
      <c r="D162" s="5" t="s">
        <v>41</v>
      </c>
      <c r="E162" s="5" t="s">
        <v>42</v>
      </c>
      <c r="F162" s="5" t="s">
        <v>43</v>
      </c>
      <c r="G162" s="5" t="s">
        <v>44</v>
      </c>
      <c r="H162" s="5" t="s">
        <v>45</v>
      </c>
      <c r="I162" s="5" t="s">
        <v>45</v>
      </c>
      <c r="J162" s="5">
        <v>2010</v>
      </c>
      <c r="K162" s="32"/>
      <c r="L162" s="57">
        <v>0.68</v>
      </c>
      <c r="M162" s="34">
        <v>0.6</v>
      </c>
      <c r="N162" s="36">
        <v>0</v>
      </c>
      <c r="O162" s="50">
        <v>0.5</v>
      </c>
      <c r="P162" s="42">
        <v>0</v>
      </c>
      <c r="Q162" s="58">
        <v>0.28000000000000003</v>
      </c>
    </row>
    <row r="163" spans="1:17" x14ac:dyDescent="0.2">
      <c r="A163" s="5" t="s">
        <v>373</v>
      </c>
      <c r="B163" s="5">
        <v>82</v>
      </c>
      <c r="C163" s="6" t="str">
        <f t="shared" si="2"/>
        <v>Adulto Mayor</v>
      </c>
      <c r="D163" s="5" t="s">
        <v>48</v>
      </c>
      <c r="E163" s="5" t="s">
        <v>108</v>
      </c>
      <c r="F163" s="5" t="s">
        <v>43</v>
      </c>
      <c r="G163" s="5" t="s">
        <v>47</v>
      </c>
      <c r="H163" s="5" t="s">
        <v>65</v>
      </c>
      <c r="I163" s="5" t="s">
        <v>65</v>
      </c>
      <c r="J163" s="5">
        <v>2019</v>
      </c>
      <c r="K163" s="32"/>
      <c r="L163" s="57">
        <v>0.56999999999999995</v>
      </c>
      <c r="M163" s="34">
        <v>0.39</v>
      </c>
      <c r="N163" s="36">
        <v>0</v>
      </c>
      <c r="O163" s="50">
        <v>0.5</v>
      </c>
      <c r="P163" s="42">
        <v>0.25</v>
      </c>
      <c r="Q163" s="58">
        <v>0.28999999999999998</v>
      </c>
    </row>
    <row r="164" spans="1:17" x14ac:dyDescent="0.2">
      <c r="A164" s="5" t="s">
        <v>374</v>
      </c>
      <c r="B164" s="5">
        <v>52</v>
      </c>
      <c r="C164" s="6" t="str">
        <f t="shared" si="2"/>
        <v>Adulto</v>
      </c>
      <c r="D164" s="5" t="s">
        <v>48</v>
      </c>
      <c r="E164" s="5" t="s">
        <v>109</v>
      </c>
      <c r="F164" s="5" t="s">
        <v>43</v>
      </c>
      <c r="G164" s="5" t="s">
        <v>44</v>
      </c>
      <c r="H164" s="5" t="s">
        <v>49</v>
      </c>
      <c r="I164" s="5" t="s">
        <v>45</v>
      </c>
      <c r="J164" s="5">
        <v>2010</v>
      </c>
      <c r="K164" s="32"/>
      <c r="L164" s="57">
        <v>0.79</v>
      </c>
      <c r="M164" s="34">
        <v>0.63</v>
      </c>
      <c r="N164" s="36">
        <v>0</v>
      </c>
      <c r="O164" s="50">
        <v>1</v>
      </c>
      <c r="P164" s="42">
        <v>0.5</v>
      </c>
      <c r="Q164" s="58">
        <v>0.53</v>
      </c>
    </row>
    <row r="165" spans="1:17" x14ac:dyDescent="0.2">
      <c r="A165" s="5" t="s">
        <v>375</v>
      </c>
      <c r="B165" s="5">
        <v>54</v>
      </c>
      <c r="C165" s="6" t="str">
        <f t="shared" si="2"/>
        <v>Adulto</v>
      </c>
      <c r="D165" s="5" t="s">
        <v>41</v>
      </c>
      <c r="E165" s="5" t="s">
        <v>109</v>
      </c>
      <c r="F165" s="5" t="s">
        <v>43</v>
      </c>
      <c r="G165" s="5" t="s">
        <v>47</v>
      </c>
      <c r="H165" s="5" t="s">
        <v>51</v>
      </c>
      <c r="I165" s="5" t="s">
        <v>51</v>
      </c>
      <c r="J165" s="5">
        <v>2010</v>
      </c>
      <c r="K165" s="32"/>
      <c r="L165" s="57">
        <v>0.68</v>
      </c>
      <c r="M165" s="34">
        <v>0.57999999999999996</v>
      </c>
      <c r="N165" s="36">
        <v>0</v>
      </c>
      <c r="O165" s="50">
        <v>0.75</v>
      </c>
      <c r="P165" s="42">
        <v>0</v>
      </c>
      <c r="Q165" s="58">
        <v>0.33</v>
      </c>
    </row>
    <row r="166" spans="1:17" x14ac:dyDescent="0.2">
      <c r="A166" s="5" t="s">
        <v>376</v>
      </c>
      <c r="B166" s="5">
        <v>51</v>
      </c>
      <c r="C166" s="6" t="str">
        <f t="shared" si="2"/>
        <v>Adulto</v>
      </c>
      <c r="D166" s="5" t="s">
        <v>41</v>
      </c>
      <c r="E166" s="5" t="s">
        <v>110</v>
      </c>
      <c r="F166" s="5" t="s">
        <v>43</v>
      </c>
      <c r="G166" s="5" t="s">
        <v>44</v>
      </c>
      <c r="H166" s="5" t="s">
        <v>49</v>
      </c>
      <c r="I166" s="5" t="s">
        <v>45</v>
      </c>
      <c r="J166" s="5">
        <v>2010</v>
      </c>
      <c r="K166" s="32"/>
      <c r="L166" s="57">
        <v>0.61</v>
      </c>
      <c r="M166" s="34">
        <v>0.53</v>
      </c>
      <c r="N166" s="36">
        <v>0</v>
      </c>
      <c r="O166" s="50">
        <v>0.25</v>
      </c>
      <c r="P166" s="42">
        <v>0</v>
      </c>
      <c r="Q166" s="58">
        <v>0.2</v>
      </c>
    </row>
    <row r="167" spans="1:17" x14ac:dyDescent="0.2">
      <c r="A167" s="5" t="s">
        <v>377</v>
      </c>
      <c r="B167" s="5">
        <v>58</v>
      </c>
      <c r="C167" s="6" t="str">
        <f t="shared" si="2"/>
        <v>Adulto</v>
      </c>
      <c r="D167" s="5" t="s">
        <v>41</v>
      </c>
      <c r="E167" s="5" t="s">
        <v>111</v>
      </c>
      <c r="F167" s="5" t="s">
        <v>43</v>
      </c>
      <c r="G167" s="5" t="s">
        <v>47</v>
      </c>
      <c r="H167" s="5" t="s">
        <v>51</v>
      </c>
      <c r="I167" s="5" t="s">
        <v>51</v>
      </c>
      <c r="J167" s="5">
        <v>2015</v>
      </c>
      <c r="K167" s="32"/>
      <c r="L167" s="57">
        <v>0.82</v>
      </c>
      <c r="M167" s="34">
        <v>0.11</v>
      </c>
      <c r="N167" s="36">
        <v>0</v>
      </c>
      <c r="O167" s="50">
        <v>0</v>
      </c>
      <c r="P167" s="42">
        <v>0</v>
      </c>
      <c r="Q167" s="58">
        <v>0.03</v>
      </c>
    </row>
    <row r="168" spans="1:17" x14ac:dyDescent="0.2">
      <c r="A168" s="5" t="s">
        <v>378</v>
      </c>
      <c r="B168" s="5">
        <v>55</v>
      </c>
      <c r="C168" s="6" t="str">
        <f t="shared" si="2"/>
        <v>Adulto</v>
      </c>
      <c r="D168" s="5" t="s">
        <v>41</v>
      </c>
      <c r="E168" s="5" t="s">
        <v>71</v>
      </c>
      <c r="F168" s="5" t="s">
        <v>43</v>
      </c>
      <c r="G168" s="5" t="s">
        <v>44</v>
      </c>
      <c r="H168" s="5" t="s">
        <v>45</v>
      </c>
      <c r="I168" s="5" t="s">
        <v>45</v>
      </c>
      <c r="J168" s="5">
        <v>2010</v>
      </c>
      <c r="K168" s="32"/>
      <c r="L168" s="57">
        <v>0.82</v>
      </c>
      <c r="M168" s="34">
        <v>0.8</v>
      </c>
      <c r="N168" s="36">
        <v>0.45</v>
      </c>
      <c r="O168" s="50">
        <v>0.25</v>
      </c>
      <c r="P168" s="42">
        <v>0.25</v>
      </c>
      <c r="Q168" s="58">
        <v>0.44</v>
      </c>
    </row>
    <row r="169" spans="1:17" x14ac:dyDescent="0.2">
      <c r="A169" s="5" t="s">
        <v>379</v>
      </c>
      <c r="B169" s="5">
        <v>68</v>
      </c>
      <c r="C169" s="6" t="str">
        <f t="shared" si="2"/>
        <v>Adulto Mayor</v>
      </c>
      <c r="D169" s="5" t="s">
        <v>41</v>
      </c>
      <c r="E169" s="5" t="s">
        <v>42</v>
      </c>
      <c r="F169" s="5" t="s">
        <v>43</v>
      </c>
      <c r="G169" s="5" t="s">
        <v>68</v>
      </c>
      <c r="H169" s="5" t="s">
        <v>65</v>
      </c>
      <c r="I169" s="5" t="s">
        <v>51</v>
      </c>
      <c r="J169" s="5">
        <v>2017</v>
      </c>
      <c r="K169" s="32"/>
      <c r="L169" s="57">
        <v>0.61</v>
      </c>
      <c r="M169" s="34">
        <v>0.28999999999999998</v>
      </c>
      <c r="N169" s="36">
        <v>0</v>
      </c>
      <c r="O169" s="50">
        <v>0.5</v>
      </c>
      <c r="P169" s="42">
        <v>0</v>
      </c>
      <c r="Q169" s="58">
        <v>0.2</v>
      </c>
    </row>
    <row r="170" spans="1:17" x14ac:dyDescent="0.2">
      <c r="A170" s="5" t="s">
        <v>380</v>
      </c>
      <c r="B170" s="5">
        <v>62</v>
      </c>
      <c r="C170" s="6" t="str">
        <f t="shared" si="2"/>
        <v>Adulto Mayor</v>
      </c>
      <c r="D170" s="5" t="s">
        <v>48</v>
      </c>
      <c r="E170" s="5" t="s">
        <v>57</v>
      </c>
      <c r="F170" s="5" t="s">
        <v>43</v>
      </c>
      <c r="G170" s="5" t="s">
        <v>44</v>
      </c>
      <c r="H170" s="5" t="s">
        <v>49</v>
      </c>
      <c r="I170" s="5" t="s">
        <v>45</v>
      </c>
      <c r="J170" s="5">
        <v>2016</v>
      </c>
      <c r="K170" s="32"/>
      <c r="L170" s="57">
        <v>0.5</v>
      </c>
      <c r="M170" s="34">
        <v>0.16</v>
      </c>
      <c r="N170" s="36">
        <v>0</v>
      </c>
      <c r="O170" s="50">
        <v>0.25</v>
      </c>
      <c r="P170" s="42">
        <v>0</v>
      </c>
      <c r="Q170" s="58">
        <v>0.1</v>
      </c>
    </row>
    <row r="171" spans="1:17" x14ac:dyDescent="0.2">
      <c r="A171" s="5" t="s">
        <v>381</v>
      </c>
      <c r="B171" s="5">
        <v>51</v>
      </c>
      <c r="C171" s="6" t="str">
        <f t="shared" si="2"/>
        <v>Adulto</v>
      </c>
      <c r="D171" s="5" t="s">
        <v>41</v>
      </c>
      <c r="E171" s="5" t="s">
        <v>112</v>
      </c>
      <c r="F171" s="5" t="s">
        <v>43</v>
      </c>
      <c r="G171" s="5" t="s">
        <v>44</v>
      </c>
      <c r="H171" s="5" t="s">
        <v>49</v>
      </c>
      <c r="I171" s="5" t="s">
        <v>49</v>
      </c>
      <c r="J171" s="5">
        <v>2000</v>
      </c>
      <c r="K171" s="32"/>
      <c r="L171" s="57">
        <v>0.61</v>
      </c>
      <c r="M171" s="34">
        <v>0.6</v>
      </c>
      <c r="N171" s="36">
        <v>0.23</v>
      </c>
      <c r="O171" s="50">
        <v>0.25</v>
      </c>
      <c r="P171" s="42">
        <v>0</v>
      </c>
      <c r="Q171" s="58">
        <v>0.27</v>
      </c>
    </row>
    <row r="172" spans="1:17" x14ac:dyDescent="0.2">
      <c r="A172" s="5" t="s">
        <v>382</v>
      </c>
      <c r="B172" s="5">
        <v>53</v>
      </c>
      <c r="C172" s="6" t="str">
        <f t="shared" si="2"/>
        <v>Adulto</v>
      </c>
      <c r="D172" s="5" t="s">
        <v>41</v>
      </c>
      <c r="E172" s="5" t="s">
        <v>71</v>
      </c>
      <c r="F172" s="5" t="s">
        <v>43</v>
      </c>
      <c r="G172" s="5" t="s">
        <v>44</v>
      </c>
      <c r="H172" s="5" t="s">
        <v>45</v>
      </c>
      <c r="I172" s="5" t="s">
        <v>45</v>
      </c>
      <c r="J172" s="5">
        <v>2010</v>
      </c>
      <c r="K172" s="32"/>
      <c r="L172" s="57">
        <v>0.86</v>
      </c>
      <c r="M172" s="34">
        <v>0.75</v>
      </c>
      <c r="N172" s="36">
        <v>0.38</v>
      </c>
      <c r="O172" s="50">
        <v>0.5</v>
      </c>
      <c r="P172" s="42">
        <v>0.25</v>
      </c>
      <c r="Q172" s="58">
        <v>0.47</v>
      </c>
    </row>
    <row r="173" spans="1:17" x14ac:dyDescent="0.2">
      <c r="A173" s="5" t="s">
        <v>383</v>
      </c>
      <c r="B173" s="5">
        <v>51</v>
      </c>
      <c r="C173" s="6" t="str">
        <f t="shared" si="2"/>
        <v>Adulto</v>
      </c>
      <c r="D173" s="5" t="s">
        <v>48</v>
      </c>
      <c r="E173" s="5" t="s">
        <v>74</v>
      </c>
      <c r="F173" s="5" t="s">
        <v>50</v>
      </c>
      <c r="G173" s="5" t="s">
        <v>44</v>
      </c>
      <c r="H173" s="5" t="s">
        <v>49</v>
      </c>
      <c r="I173" s="5" t="s">
        <v>49</v>
      </c>
      <c r="J173" s="5">
        <v>2005</v>
      </c>
      <c r="K173" s="32"/>
      <c r="L173" s="57">
        <v>0.36</v>
      </c>
      <c r="M173" s="34">
        <v>0.81</v>
      </c>
      <c r="N173" s="36">
        <v>0.75</v>
      </c>
      <c r="O173" s="50">
        <v>0.5</v>
      </c>
      <c r="P173" s="42">
        <v>0.25</v>
      </c>
      <c r="Q173" s="58">
        <v>0.57999999999999996</v>
      </c>
    </row>
    <row r="174" spans="1:17" x14ac:dyDescent="0.2">
      <c r="A174" s="5" t="s">
        <v>384</v>
      </c>
      <c r="B174" s="5">
        <v>51</v>
      </c>
      <c r="C174" s="6" t="str">
        <f t="shared" si="2"/>
        <v>Adulto</v>
      </c>
      <c r="D174" s="5" t="s">
        <v>48</v>
      </c>
      <c r="E174" s="5" t="s">
        <v>113</v>
      </c>
      <c r="F174" s="5" t="s">
        <v>43</v>
      </c>
      <c r="G174" s="5" t="s">
        <v>70</v>
      </c>
      <c r="H174" s="5" t="s">
        <v>45</v>
      </c>
      <c r="I174" s="5" t="s">
        <v>51</v>
      </c>
      <c r="J174" s="5">
        <v>2012</v>
      </c>
      <c r="K174" s="32"/>
      <c r="L174" s="57">
        <v>0.56999999999999995</v>
      </c>
      <c r="M174" s="34">
        <v>0.49</v>
      </c>
      <c r="N174" s="36">
        <v>0.32</v>
      </c>
      <c r="O174" s="50">
        <v>0.75</v>
      </c>
      <c r="P174" s="42">
        <v>0.25</v>
      </c>
      <c r="Q174" s="58">
        <v>0.45</v>
      </c>
    </row>
    <row r="175" spans="1:17" x14ac:dyDescent="0.2">
      <c r="A175" s="5" t="s">
        <v>385</v>
      </c>
      <c r="B175" s="5">
        <v>46</v>
      </c>
      <c r="C175" s="6" t="str">
        <f t="shared" si="2"/>
        <v>Adulto</v>
      </c>
      <c r="D175" s="5" t="s">
        <v>48</v>
      </c>
      <c r="E175" s="5" t="s">
        <v>72</v>
      </c>
      <c r="F175" s="5" t="s">
        <v>43</v>
      </c>
      <c r="G175" s="5" t="s">
        <v>44</v>
      </c>
      <c r="H175" s="5" t="s">
        <v>49</v>
      </c>
      <c r="I175" s="5" t="s">
        <v>49</v>
      </c>
      <c r="J175" s="5">
        <v>2010</v>
      </c>
      <c r="K175" s="32"/>
      <c r="L175" s="57">
        <v>0.43</v>
      </c>
      <c r="M175" s="34">
        <v>7.0000000000000007E-2</v>
      </c>
      <c r="N175" s="36">
        <v>0</v>
      </c>
      <c r="O175" s="50">
        <v>0.5</v>
      </c>
      <c r="P175" s="42">
        <v>0</v>
      </c>
      <c r="Q175" s="58">
        <v>0.14000000000000001</v>
      </c>
    </row>
    <row r="176" spans="1:17" x14ac:dyDescent="0.2">
      <c r="A176" s="5" t="s">
        <v>386</v>
      </c>
      <c r="B176" s="5">
        <v>51</v>
      </c>
      <c r="C176" s="6" t="str">
        <f t="shared" si="2"/>
        <v>Adulto</v>
      </c>
      <c r="D176" s="5" t="s">
        <v>41</v>
      </c>
      <c r="E176" s="5" t="s">
        <v>114</v>
      </c>
      <c r="F176" s="5" t="s">
        <v>43</v>
      </c>
      <c r="G176" s="5" t="s">
        <v>70</v>
      </c>
      <c r="H176" s="5" t="s">
        <v>49</v>
      </c>
      <c r="I176" s="5" t="s">
        <v>49</v>
      </c>
      <c r="J176" s="5">
        <v>2010</v>
      </c>
      <c r="K176" s="32"/>
      <c r="L176" s="57">
        <v>0.56999999999999995</v>
      </c>
      <c r="M176" s="34">
        <v>0.26</v>
      </c>
      <c r="N176" s="36">
        <v>0</v>
      </c>
      <c r="O176" s="50">
        <v>0.75</v>
      </c>
      <c r="P176" s="42">
        <v>0.25</v>
      </c>
      <c r="Q176" s="58">
        <v>0.32</v>
      </c>
    </row>
    <row r="177" spans="1:17" x14ac:dyDescent="0.2">
      <c r="A177" s="5" t="s">
        <v>387</v>
      </c>
      <c r="B177" s="5">
        <v>51</v>
      </c>
      <c r="C177" s="6" t="str">
        <f t="shared" si="2"/>
        <v>Adulto</v>
      </c>
      <c r="D177" s="5" t="s">
        <v>48</v>
      </c>
      <c r="E177" s="5" t="s">
        <v>115</v>
      </c>
      <c r="F177" s="5" t="s">
        <v>43</v>
      </c>
      <c r="G177" s="5" t="s">
        <v>44</v>
      </c>
      <c r="H177" s="5" t="s">
        <v>45</v>
      </c>
      <c r="I177" s="5" t="s">
        <v>45</v>
      </c>
      <c r="J177" s="5">
        <v>2010</v>
      </c>
      <c r="K177" s="32"/>
      <c r="L177" s="57">
        <v>0.79</v>
      </c>
      <c r="M177" s="34">
        <v>0.64</v>
      </c>
      <c r="N177" s="36">
        <v>0.45</v>
      </c>
      <c r="O177" s="50">
        <v>0</v>
      </c>
      <c r="P177" s="42">
        <v>0.25</v>
      </c>
      <c r="Q177" s="58">
        <v>0.34</v>
      </c>
    </row>
    <row r="178" spans="1:17" x14ac:dyDescent="0.2">
      <c r="A178" s="5" t="s">
        <v>388</v>
      </c>
      <c r="B178" s="5">
        <v>57</v>
      </c>
      <c r="C178" s="6" t="str">
        <f t="shared" si="2"/>
        <v>Adulto</v>
      </c>
      <c r="D178" s="5" t="s">
        <v>48</v>
      </c>
      <c r="E178" s="5" t="s">
        <v>42</v>
      </c>
      <c r="F178" s="5" t="s">
        <v>43</v>
      </c>
      <c r="G178" s="5" t="s">
        <v>47</v>
      </c>
      <c r="H178" s="5" t="s">
        <v>51</v>
      </c>
      <c r="I178" s="5" t="s">
        <v>65</v>
      </c>
      <c r="J178" s="5">
        <v>2016</v>
      </c>
      <c r="K178" s="32"/>
      <c r="L178" s="57">
        <v>0.64</v>
      </c>
      <c r="M178" s="34">
        <v>0.31</v>
      </c>
      <c r="N178" s="36">
        <v>0</v>
      </c>
      <c r="O178" s="50">
        <v>0.25</v>
      </c>
      <c r="P178" s="42">
        <v>0</v>
      </c>
      <c r="Q178" s="58">
        <v>0.14000000000000001</v>
      </c>
    </row>
    <row r="179" spans="1:17" x14ac:dyDescent="0.2">
      <c r="A179" s="5" t="s">
        <v>389</v>
      </c>
      <c r="B179" s="5">
        <v>54</v>
      </c>
      <c r="C179" s="6" t="str">
        <f t="shared" si="2"/>
        <v>Adulto</v>
      </c>
      <c r="D179" s="5" t="s">
        <v>41</v>
      </c>
      <c r="E179" s="5" t="s">
        <v>109</v>
      </c>
      <c r="F179" s="5" t="s">
        <v>43</v>
      </c>
      <c r="G179" s="5" t="s">
        <v>47</v>
      </c>
      <c r="H179" s="5" t="s">
        <v>51</v>
      </c>
      <c r="I179" s="5" t="s">
        <v>51</v>
      </c>
      <c r="J179" s="5">
        <v>2010</v>
      </c>
      <c r="K179" s="32"/>
      <c r="L179" s="57">
        <v>0.68</v>
      </c>
      <c r="M179" s="34">
        <v>0.57999999999999996</v>
      </c>
      <c r="N179" s="36">
        <v>0</v>
      </c>
      <c r="O179" s="50">
        <v>0.75</v>
      </c>
      <c r="P179" s="42">
        <v>0</v>
      </c>
      <c r="Q179" s="58">
        <v>0.33</v>
      </c>
    </row>
    <row r="180" spans="1:17" x14ac:dyDescent="0.2">
      <c r="A180" s="5" t="s">
        <v>390</v>
      </c>
      <c r="B180" s="5">
        <v>53</v>
      </c>
      <c r="C180" s="6" t="str">
        <f t="shared" si="2"/>
        <v>Adulto</v>
      </c>
      <c r="D180" s="5" t="s">
        <v>48</v>
      </c>
      <c r="E180" s="5" t="s">
        <v>116</v>
      </c>
      <c r="F180" s="5" t="s">
        <v>43</v>
      </c>
      <c r="G180" s="5" t="s">
        <v>47</v>
      </c>
      <c r="H180" s="5" t="s">
        <v>45</v>
      </c>
      <c r="I180" s="5" t="s">
        <v>51</v>
      </c>
      <c r="J180" s="5">
        <v>2016</v>
      </c>
      <c r="K180" s="32"/>
      <c r="L180" s="57">
        <v>0.68</v>
      </c>
      <c r="M180" s="34">
        <v>0.28000000000000003</v>
      </c>
      <c r="N180" s="36">
        <v>0</v>
      </c>
      <c r="O180" s="50">
        <v>0</v>
      </c>
      <c r="P180" s="42">
        <v>0</v>
      </c>
      <c r="Q180" s="58">
        <v>7.0000000000000007E-2</v>
      </c>
    </row>
    <row r="181" spans="1:17" x14ac:dyDescent="0.2">
      <c r="A181" s="5" t="s">
        <v>391</v>
      </c>
      <c r="B181" s="5">
        <v>51</v>
      </c>
      <c r="C181" s="6" t="str">
        <f t="shared" si="2"/>
        <v>Adulto</v>
      </c>
      <c r="D181" s="5" t="s">
        <v>41</v>
      </c>
      <c r="E181" s="5" t="s">
        <v>117</v>
      </c>
      <c r="F181" s="5" t="s">
        <v>43</v>
      </c>
      <c r="G181" s="5" t="s">
        <v>47</v>
      </c>
      <c r="H181" s="5" t="s">
        <v>51</v>
      </c>
      <c r="I181" s="5" t="s">
        <v>65</v>
      </c>
      <c r="J181" s="5">
        <v>2017</v>
      </c>
      <c r="K181" s="32"/>
      <c r="L181" s="57">
        <v>0.68</v>
      </c>
      <c r="M181" s="34">
        <v>0.5</v>
      </c>
      <c r="N181" s="36">
        <v>0</v>
      </c>
      <c r="O181" s="50">
        <v>0</v>
      </c>
      <c r="P181" s="42">
        <v>0</v>
      </c>
      <c r="Q181" s="58">
        <v>0.13</v>
      </c>
    </row>
    <row r="182" spans="1:17" x14ac:dyDescent="0.2">
      <c r="A182" s="5" t="s">
        <v>392</v>
      </c>
      <c r="B182" s="5">
        <v>56</v>
      </c>
      <c r="C182" s="6" t="str">
        <f t="shared" si="2"/>
        <v>Adulto</v>
      </c>
      <c r="D182" s="5" t="s">
        <v>41</v>
      </c>
      <c r="E182" s="5" t="s">
        <v>42</v>
      </c>
      <c r="F182" s="5" t="s">
        <v>43</v>
      </c>
      <c r="G182" s="5" t="s">
        <v>47</v>
      </c>
      <c r="H182" s="5" t="s">
        <v>51</v>
      </c>
      <c r="I182" s="5" t="s">
        <v>51</v>
      </c>
      <c r="J182" s="5">
        <v>2015</v>
      </c>
      <c r="K182" s="32"/>
      <c r="L182" s="57">
        <v>0.43</v>
      </c>
      <c r="M182" s="34">
        <v>0.6</v>
      </c>
      <c r="N182" s="36">
        <v>0</v>
      </c>
      <c r="O182" s="50">
        <v>0.5</v>
      </c>
      <c r="P182" s="42">
        <v>0</v>
      </c>
      <c r="Q182" s="58">
        <v>0.28000000000000003</v>
      </c>
    </row>
    <row r="183" spans="1:17" x14ac:dyDescent="0.2">
      <c r="A183" s="5" t="s">
        <v>393</v>
      </c>
      <c r="B183" s="5">
        <v>51</v>
      </c>
      <c r="C183" s="6" t="str">
        <f t="shared" si="2"/>
        <v>Adulto</v>
      </c>
      <c r="D183" s="5" t="s">
        <v>41</v>
      </c>
      <c r="E183" s="5" t="s">
        <v>60</v>
      </c>
      <c r="F183" s="5" t="s">
        <v>43</v>
      </c>
      <c r="G183" s="5" t="s">
        <v>44</v>
      </c>
      <c r="H183" s="5" t="s">
        <v>45</v>
      </c>
      <c r="I183" s="5" t="s">
        <v>51</v>
      </c>
      <c r="J183" s="5">
        <v>2011</v>
      </c>
      <c r="K183" s="32"/>
      <c r="L183" s="57">
        <v>0.5</v>
      </c>
      <c r="M183" s="34">
        <v>0.48</v>
      </c>
      <c r="N183" s="36">
        <v>0</v>
      </c>
      <c r="O183" s="50">
        <v>0.5</v>
      </c>
      <c r="P183" s="42">
        <v>0</v>
      </c>
      <c r="Q183" s="58">
        <v>0.25</v>
      </c>
    </row>
    <row r="184" spans="1:17" x14ac:dyDescent="0.2">
      <c r="A184" s="5" t="s">
        <v>394</v>
      </c>
      <c r="B184" s="5">
        <v>50</v>
      </c>
      <c r="C184" s="6" t="str">
        <f t="shared" si="2"/>
        <v>Adulto</v>
      </c>
      <c r="D184" s="5" t="s">
        <v>41</v>
      </c>
      <c r="E184" s="5" t="s">
        <v>60</v>
      </c>
      <c r="F184" s="5" t="s">
        <v>43</v>
      </c>
      <c r="G184" s="5" t="s">
        <v>44</v>
      </c>
      <c r="H184" s="5" t="s">
        <v>45</v>
      </c>
      <c r="I184" s="5" t="s">
        <v>45</v>
      </c>
      <c r="J184" s="5">
        <v>2015</v>
      </c>
      <c r="K184" s="32"/>
      <c r="L184" s="57">
        <v>0.71</v>
      </c>
      <c r="M184" s="34">
        <v>0.18</v>
      </c>
      <c r="N184" s="36">
        <v>0</v>
      </c>
      <c r="O184" s="50">
        <v>0.5</v>
      </c>
      <c r="P184" s="42">
        <v>0</v>
      </c>
      <c r="Q184" s="58">
        <v>0.17</v>
      </c>
    </row>
    <row r="185" spans="1:17" x14ac:dyDescent="0.2">
      <c r="A185" s="5" t="s">
        <v>395</v>
      </c>
      <c r="B185" s="5">
        <v>55</v>
      </c>
      <c r="C185" s="6" t="str">
        <f t="shared" si="2"/>
        <v>Adulto</v>
      </c>
      <c r="D185" s="5" t="s">
        <v>48</v>
      </c>
      <c r="E185" s="5" t="s">
        <v>42</v>
      </c>
      <c r="F185" s="5" t="s">
        <v>50</v>
      </c>
      <c r="G185" s="5" t="s">
        <v>47</v>
      </c>
      <c r="H185" s="5" t="s">
        <v>51</v>
      </c>
      <c r="I185" s="5" t="s">
        <v>51</v>
      </c>
      <c r="J185" s="5">
        <v>2017</v>
      </c>
      <c r="K185" s="32"/>
      <c r="L185" s="57">
        <v>0.79</v>
      </c>
      <c r="M185" s="34">
        <v>0.25</v>
      </c>
      <c r="N185" s="36">
        <v>0</v>
      </c>
      <c r="O185" s="50">
        <v>0</v>
      </c>
      <c r="P185" s="42">
        <v>0</v>
      </c>
      <c r="Q185" s="58">
        <v>0.06</v>
      </c>
    </row>
    <row r="186" spans="1:17" x14ac:dyDescent="0.2">
      <c r="A186" s="5" t="s">
        <v>396</v>
      </c>
      <c r="B186" s="5">
        <v>56</v>
      </c>
      <c r="C186" s="6" t="str">
        <f t="shared" si="2"/>
        <v>Adulto</v>
      </c>
      <c r="D186" s="5" t="s">
        <v>48</v>
      </c>
      <c r="E186" s="5" t="s">
        <v>42</v>
      </c>
      <c r="F186" s="5" t="s">
        <v>43</v>
      </c>
      <c r="G186" s="5" t="s">
        <v>44</v>
      </c>
      <c r="H186" s="5" t="s">
        <v>49</v>
      </c>
      <c r="I186" s="5" t="s">
        <v>49</v>
      </c>
      <c r="J186" s="5">
        <v>2011</v>
      </c>
      <c r="K186" s="32"/>
      <c r="L186" s="57">
        <v>0.75</v>
      </c>
      <c r="M186" s="34">
        <v>0.31</v>
      </c>
      <c r="N186" s="36">
        <v>0</v>
      </c>
      <c r="O186" s="50">
        <v>0.5</v>
      </c>
      <c r="P186" s="42">
        <v>0</v>
      </c>
      <c r="Q186" s="58">
        <v>0.2</v>
      </c>
    </row>
    <row r="187" spans="1:17" x14ac:dyDescent="0.2">
      <c r="A187" s="5" t="s">
        <v>397</v>
      </c>
      <c r="B187" s="5">
        <v>51</v>
      </c>
      <c r="C187" s="6" t="str">
        <f t="shared" si="2"/>
        <v>Adulto</v>
      </c>
      <c r="D187" s="5" t="s">
        <v>41</v>
      </c>
      <c r="E187" s="5" t="s">
        <v>42</v>
      </c>
      <c r="F187" s="5" t="s">
        <v>43</v>
      </c>
      <c r="G187" s="5" t="s">
        <v>70</v>
      </c>
      <c r="H187" s="5" t="s">
        <v>45</v>
      </c>
      <c r="I187" s="5" t="s">
        <v>45</v>
      </c>
      <c r="J187" s="5">
        <v>2014</v>
      </c>
      <c r="K187" s="32"/>
      <c r="L187" s="57">
        <v>0.71</v>
      </c>
      <c r="M187" s="34">
        <v>0.46</v>
      </c>
      <c r="N187" s="36">
        <v>0.2</v>
      </c>
      <c r="O187" s="50">
        <v>0.75</v>
      </c>
      <c r="P187" s="42">
        <v>0</v>
      </c>
      <c r="Q187" s="58">
        <v>0.35</v>
      </c>
    </row>
    <row r="188" spans="1:17" x14ac:dyDescent="0.2">
      <c r="A188" s="5" t="s">
        <v>398</v>
      </c>
      <c r="B188" s="5">
        <v>50</v>
      </c>
      <c r="C188" s="6" t="str">
        <f t="shared" si="2"/>
        <v>Adulto</v>
      </c>
      <c r="D188" s="5" t="s">
        <v>48</v>
      </c>
      <c r="E188" s="5" t="s">
        <v>42</v>
      </c>
      <c r="F188" s="5" t="s">
        <v>43</v>
      </c>
      <c r="G188" s="5" t="s">
        <v>47</v>
      </c>
      <c r="H188" s="5" t="s">
        <v>51</v>
      </c>
      <c r="I188" s="5" t="s">
        <v>51</v>
      </c>
      <c r="J188" s="5">
        <v>2011</v>
      </c>
      <c r="K188" s="32"/>
      <c r="L188" s="57">
        <v>0.68</v>
      </c>
      <c r="M188" s="34">
        <v>0.35</v>
      </c>
      <c r="N188" s="36">
        <v>0</v>
      </c>
      <c r="O188" s="50">
        <v>0.25</v>
      </c>
      <c r="P188" s="42">
        <v>0</v>
      </c>
      <c r="Q188" s="58">
        <v>0.15</v>
      </c>
    </row>
    <row r="189" spans="1:17" x14ac:dyDescent="0.2">
      <c r="A189" s="5" t="s">
        <v>399</v>
      </c>
      <c r="B189" s="5">
        <v>23</v>
      </c>
      <c r="C189" s="6" t="str">
        <f t="shared" si="2"/>
        <v>Adulto Joven</v>
      </c>
      <c r="D189" s="5" t="s">
        <v>48</v>
      </c>
      <c r="E189" s="5" t="s">
        <v>57</v>
      </c>
      <c r="F189" s="5" t="s">
        <v>43</v>
      </c>
      <c r="G189" s="5" t="s">
        <v>47</v>
      </c>
      <c r="H189" s="5" t="s">
        <v>45</v>
      </c>
      <c r="I189" s="5" t="s">
        <v>51</v>
      </c>
      <c r="J189" s="5">
        <v>2012</v>
      </c>
      <c r="K189" s="32"/>
      <c r="L189" s="57">
        <v>0.71</v>
      </c>
      <c r="M189" s="34">
        <v>0.71</v>
      </c>
      <c r="N189" s="36">
        <v>0.37</v>
      </c>
      <c r="O189" s="50">
        <v>0.5</v>
      </c>
      <c r="P189" s="42">
        <v>0</v>
      </c>
      <c r="Q189" s="58">
        <v>0.4</v>
      </c>
    </row>
    <row r="190" spans="1:17" x14ac:dyDescent="0.2">
      <c r="A190" s="5" t="s">
        <v>400</v>
      </c>
      <c r="B190" s="5">
        <v>40</v>
      </c>
      <c r="C190" s="6" t="str">
        <f t="shared" si="2"/>
        <v>Adulto</v>
      </c>
      <c r="D190" s="5" t="s">
        <v>41</v>
      </c>
      <c r="E190" s="5" t="s">
        <v>118</v>
      </c>
      <c r="F190" s="5" t="s">
        <v>43</v>
      </c>
      <c r="G190" s="5" t="s">
        <v>47</v>
      </c>
      <c r="H190" s="5" t="s">
        <v>51</v>
      </c>
      <c r="I190" s="5" t="s">
        <v>51</v>
      </c>
      <c r="J190" s="5">
        <v>2010</v>
      </c>
      <c r="K190" s="32"/>
      <c r="L190" s="57">
        <v>0.75</v>
      </c>
      <c r="M190" s="34">
        <v>0.79</v>
      </c>
      <c r="N190" s="36">
        <v>0.43</v>
      </c>
      <c r="O190" s="50">
        <v>0.5</v>
      </c>
      <c r="P190" s="42">
        <v>0.25</v>
      </c>
      <c r="Q190" s="58">
        <v>0.49</v>
      </c>
    </row>
    <row r="191" spans="1:17" x14ac:dyDescent="0.2">
      <c r="A191" s="5" t="s">
        <v>401</v>
      </c>
      <c r="B191" s="5">
        <v>23</v>
      </c>
      <c r="C191" s="6" t="str">
        <f t="shared" si="2"/>
        <v>Adulto Joven</v>
      </c>
      <c r="D191" s="5" t="s">
        <v>48</v>
      </c>
      <c r="E191" s="5" t="s">
        <v>119</v>
      </c>
      <c r="F191" s="5" t="s">
        <v>43</v>
      </c>
      <c r="G191" s="5" t="s">
        <v>44</v>
      </c>
      <c r="H191" s="5" t="s">
        <v>45</v>
      </c>
      <c r="I191" s="5" t="s">
        <v>65</v>
      </c>
      <c r="J191" s="5">
        <v>2011</v>
      </c>
      <c r="K191" s="32"/>
      <c r="L191" s="57">
        <v>0.54</v>
      </c>
      <c r="M191" s="34">
        <v>0.61</v>
      </c>
      <c r="N191" s="36">
        <v>0.28000000000000003</v>
      </c>
      <c r="O191" s="50">
        <v>0.75</v>
      </c>
      <c r="P191" s="42">
        <v>0.5</v>
      </c>
      <c r="Q191" s="58">
        <v>0.54</v>
      </c>
    </row>
    <row r="192" spans="1:17" x14ac:dyDescent="0.2">
      <c r="A192" s="5" t="s">
        <v>402</v>
      </c>
      <c r="B192" s="5">
        <v>24</v>
      </c>
      <c r="C192" s="6" t="str">
        <f t="shared" si="2"/>
        <v>Adulto Joven</v>
      </c>
      <c r="D192" s="5" t="s">
        <v>48</v>
      </c>
      <c r="E192" s="5" t="s">
        <v>120</v>
      </c>
      <c r="F192" s="5" t="s">
        <v>43</v>
      </c>
      <c r="G192" s="5" t="s">
        <v>44</v>
      </c>
      <c r="H192" s="5" t="s">
        <v>45</v>
      </c>
      <c r="I192" s="5" t="s">
        <v>51</v>
      </c>
      <c r="J192" s="5">
        <v>2012</v>
      </c>
      <c r="K192" s="32"/>
      <c r="L192" s="57">
        <v>0.79</v>
      </c>
      <c r="M192" s="34">
        <v>0.66</v>
      </c>
      <c r="N192" s="36">
        <v>0.4</v>
      </c>
      <c r="O192" s="50">
        <v>0.5</v>
      </c>
      <c r="P192" s="42">
        <v>0.25</v>
      </c>
      <c r="Q192" s="58">
        <v>0.45</v>
      </c>
    </row>
    <row r="193" spans="1:17" x14ac:dyDescent="0.2">
      <c r="A193" s="5" t="s">
        <v>403</v>
      </c>
      <c r="B193" s="5">
        <v>21</v>
      </c>
      <c r="C193" s="6" t="str">
        <f t="shared" si="2"/>
        <v>Adulto Joven</v>
      </c>
      <c r="D193" s="5" t="s">
        <v>48</v>
      </c>
      <c r="E193" s="5" t="s">
        <v>121</v>
      </c>
      <c r="F193" s="5" t="s">
        <v>50</v>
      </c>
      <c r="G193" s="5" t="s">
        <v>44</v>
      </c>
      <c r="H193" s="5" t="s">
        <v>49</v>
      </c>
      <c r="I193" s="5" t="s">
        <v>49</v>
      </c>
      <c r="J193" s="5">
        <v>2013</v>
      </c>
      <c r="K193" s="32"/>
      <c r="L193" s="57">
        <v>0.61</v>
      </c>
      <c r="M193" s="34">
        <v>0.65</v>
      </c>
      <c r="N193" s="36">
        <v>0.28000000000000003</v>
      </c>
      <c r="O193" s="50">
        <v>0.5</v>
      </c>
      <c r="P193" s="42">
        <v>0</v>
      </c>
      <c r="Q193" s="58">
        <v>0.36</v>
      </c>
    </row>
    <row r="194" spans="1:17" x14ac:dyDescent="0.2">
      <c r="A194" s="5" t="s">
        <v>404</v>
      </c>
      <c r="B194" s="5">
        <v>62</v>
      </c>
      <c r="C194" s="6" t="str">
        <f t="shared" si="2"/>
        <v>Adulto Mayor</v>
      </c>
      <c r="D194" s="5" t="s">
        <v>48</v>
      </c>
      <c r="E194" s="5" t="s">
        <v>122</v>
      </c>
      <c r="F194" s="5" t="s">
        <v>43</v>
      </c>
      <c r="G194" s="5" t="s">
        <v>44</v>
      </c>
      <c r="H194" s="5" t="s">
        <v>51</v>
      </c>
      <c r="I194" s="5" t="s">
        <v>65</v>
      </c>
      <c r="J194" s="5">
        <v>2015</v>
      </c>
      <c r="K194" s="32"/>
      <c r="L194" s="57">
        <v>0.75</v>
      </c>
      <c r="M194" s="34">
        <v>0.27</v>
      </c>
      <c r="N194" s="36">
        <v>0.1</v>
      </c>
      <c r="O194" s="50">
        <v>0</v>
      </c>
      <c r="P194" s="42">
        <v>0</v>
      </c>
      <c r="Q194" s="58">
        <v>0.09</v>
      </c>
    </row>
    <row r="195" spans="1:17" x14ac:dyDescent="0.2">
      <c r="A195" s="5" t="s">
        <v>405</v>
      </c>
      <c r="B195" s="5">
        <v>26</v>
      </c>
      <c r="C195" s="6" t="str">
        <f t="shared" ref="C195:C227" si="3">IF((B195&lt;18),"Niño/Adolescente",(IF(AND((B195&gt;17),(B195&lt;30)),"Adulto Joven",(IF(AND((B195&gt;29),(B195&lt;60)),"Adulto","Adulto Mayor")))))</f>
        <v>Adulto Joven</v>
      </c>
      <c r="D195" s="5" t="s">
        <v>48</v>
      </c>
      <c r="E195" s="5" t="s">
        <v>83</v>
      </c>
      <c r="F195" s="5" t="s">
        <v>43</v>
      </c>
      <c r="G195" s="5" t="s">
        <v>47</v>
      </c>
      <c r="H195" s="5" t="s">
        <v>49</v>
      </c>
      <c r="I195" s="5" t="s">
        <v>49</v>
      </c>
      <c r="J195" s="5">
        <v>2009</v>
      </c>
      <c r="K195" s="32"/>
      <c r="L195" s="57">
        <v>0.71</v>
      </c>
      <c r="M195" s="34">
        <v>0.65</v>
      </c>
      <c r="N195" s="36">
        <v>0.5</v>
      </c>
      <c r="O195" s="50">
        <v>0.5</v>
      </c>
      <c r="P195" s="42">
        <v>0.5</v>
      </c>
      <c r="Q195" s="58">
        <v>0.54</v>
      </c>
    </row>
    <row r="196" spans="1:17" x14ac:dyDescent="0.2">
      <c r="A196" s="5" t="s">
        <v>406</v>
      </c>
      <c r="B196" s="5">
        <v>26</v>
      </c>
      <c r="C196" s="6" t="str">
        <f t="shared" si="3"/>
        <v>Adulto Joven</v>
      </c>
      <c r="D196" s="5" t="s">
        <v>48</v>
      </c>
      <c r="E196" s="5" t="s">
        <v>42</v>
      </c>
      <c r="F196" s="5" t="s">
        <v>43</v>
      </c>
      <c r="G196" s="5" t="s">
        <v>44</v>
      </c>
      <c r="H196" s="5" t="s">
        <v>45</v>
      </c>
      <c r="I196" s="5" t="s">
        <v>45</v>
      </c>
      <c r="J196" s="5">
        <v>2010</v>
      </c>
      <c r="K196" s="32"/>
      <c r="L196" s="57">
        <v>0.71</v>
      </c>
      <c r="M196" s="34">
        <v>0.76</v>
      </c>
      <c r="N196" s="36">
        <v>0.45</v>
      </c>
      <c r="O196" s="50">
        <v>0.25</v>
      </c>
      <c r="P196" s="42">
        <v>0</v>
      </c>
      <c r="Q196" s="58">
        <v>0.37</v>
      </c>
    </row>
    <row r="197" spans="1:17" x14ac:dyDescent="0.2">
      <c r="A197" s="5" t="s">
        <v>407</v>
      </c>
      <c r="B197" s="5">
        <v>34</v>
      </c>
      <c r="C197" s="6" t="str">
        <f t="shared" si="3"/>
        <v>Adulto</v>
      </c>
      <c r="D197" s="5" t="s">
        <v>41</v>
      </c>
      <c r="E197" s="5" t="s">
        <v>42</v>
      </c>
      <c r="F197" s="5" t="s">
        <v>43</v>
      </c>
      <c r="G197" s="5" t="s">
        <v>70</v>
      </c>
      <c r="H197" s="5" t="s">
        <v>45</v>
      </c>
      <c r="I197" s="5" t="s">
        <v>45</v>
      </c>
      <c r="J197" s="5">
        <v>2007</v>
      </c>
      <c r="K197" s="32"/>
      <c r="L197" s="57">
        <v>0.86</v>
      </c>
      <c r="M197" s="34">
        <v>0.83</v>
      </c>
      <c r="N197" s="36">
        <v>0.25</v>
      </c>
      <c r="O197" s="50">
        <v>0.5</v>
      </c>
      <c r="P197" s="42">
        <v>0.25</v>
      </c>
      <c r="Q197" s="58">
        <v>0.46</v>
      </c>
    </row>
    <row r="198" spans="1:17" x14ac:dyDescent="0.2">
      <c r="A198" s="5" t="s">
        <v>408</v>
      </c>
      <c r="B198" s="5">
        <v>60</v>
      </c>
      <c r="C198" s="6" t="str">
        <f t="shared" si="3"/>
        <v>Adulto Mayor</v>
      </c>
      <c r="D198" s="5" t="s">
        <v>48</v>
      </c>
      <c r="E198" s="5" t="s">
        <v>42</v>
      </c>
      <c r="F198" s="5" t="s">
        <v>43</v>
      </c>
      <c r="G198" s="5" t="s">
        <v>47</v>
      </c>
      <c r="H198" s="5" t="s">
        <v>51</v>
      </c>
      <c r="I198" s="5" t="s">
        <v>65</v>
      </c>
      <c r="J198" s="5">
        <v>2010</v>
      </c>
      <c r="K198" s="32"/>
      <c r="L198" s="57">
        <v>0.68</v>
      </c>
      <c r="M198" s="34">
        <v>0.71</v>
      </c>
      <c r="N198" s="36">
        <v>0.4</v>
      </c>
      <c r="O198" s="50">
        <v>0.25</v>
      </c>
      <c r="P198" s="42">
        <v>0</v>
      </c>
      <c r="Q198" s="58">
        <v>0.34</v>
      </c>
    </row>
    <row r="199" spans="1:17" x14ac:dyDescent="0.2">
      <c r="A199" s="5" t="s">
        <v>409</v>
      </c>
      <c r="B199" s="5">
        <v>65</v>
      </c>
      <c r="C199" s="6" t="str">
        <f t="shared" si="3"/>
        <v>Adulto Mayor</v>
      </c>
      <c r="D199" s="5" t="s">
        <v>41</v>
      </c>
      <c r="E199" s="5" t="s">
        <v>42</v>
      </c>
      <c r="F199" s="5" t="s">
        <v>43</v>
      </c>
      <c r="G199" s="5" t="s">
        <v>68</v>
      </c>
      <c r="H199" s="5" t="s">
        <v>51</v>
      </c>
      <c r="I199" s="5" t="s">
        <v>65</v>
      </c>
      <c r="J199" s="5">
        <v>2018</v>
      </c>
      <c r="K199" s="32"/>
      <c r="L199" s="57">
        <v>0.82</v>
      </c>
      <c r="M199" s="34">
        <v>0.73</v>
      </c>
      <c r="N199" s="36">
        <v>0.15</v>
      </c>
      <c r="O199" s="50">
        <v>0.5</v>
      </c>
      <c r="P199" s="42">
        <v>0</v>
      </c>
      <c r="Q199" s="58">
        <v>0.35</v>
      </c>
    </row>
    <row r="200" spans="1:17" x14ac:dyDescent="0.2">
      <c r="A200" s="5" t="s">
        <v>410</v>
      </c>
      <c r="B200" s="5">
        <v>22</v>
      </c>
      <c r="C200" s="6" t="str">
        <f t="shared" si="3"/>
        <v>Adulto Joven</v>
      </c>
      <c r="D200" s="5" t="s">
        <v>48</v>
      </c>
      <c r="E200" s="5" t="s">
        <v>123</v>
      </c>
      <c r="F200" s="5" t="s">
        <v>43</v>
      </c>
      <c r="G200" s="5" t="s">
        <v>47</v>
      </c>
      <c r="H200" s="5" t="s">
        <v>45</v>
      </c>
      <c r="I200" s="5" t="s">
        <v>45</v>
      </c>
      <c r="J200" s="5">
        <v>2009</v>
      </c>
      <c r="K200" s="32"/>
      <c r="L200" s="57">
        <v>0.64</v>
      </c>
      <c r="M200" s="34">
        <v>0.69</v>
      </c>
      <c r="N200" s="36">
        <v>0.52</v>
      </c>
      <c r="O200" s="50">
        <v>0.75</v>
      </c>
      <c r="P200" s="42">
        <v>0</v>
      </c>
      <c r="Q200" s="58">
        <v>0.49</v>
      </c>
    </row>
    <row r="201" spans="1:17" x14ac:dyDescent="0.2">
      <c r="A201" s="5" t="s">
        <v>411</v>
      </c>
      <c r="B201" s="5">
        <v>24</v>
      </c>
      <c r="C201" s="6" t="str">
        <f t="shared" si="3"/>
        <v>Adulto Joven</v>
      </c>
      <c r="D201" s="5" t="s">
        <v>48</v>
      </c>
      <c r="E201" s="5" t="s">
        <v>42</v>
      </c>
      <c r="F201" s="5" t="s">
        <v>43</v>
      </c>
      <c r="G201" s="5" t="s">
        <v>44</v>
      </c>
      <c r="H201" s="5" t="s">
        <v>49</v>
      </c>
      <c r="I201" s="5" t="s">
        <v>45</v>
      </c>
      <c r="J201" s="5">
        <v>2010</v>
      </c>
      <c r="K201" s="32"/>
      <c r="L201" s="57">
        <v>0.86</v>
      </c>
      <c r="M201" s="34">
        <v>0.62</v>
      </c>
      <c r="N201" s="36">
        <v>0.28000000000000003</v>
      </c>
      <c r="O201" s="50">
        <v>0.5</v>
      </c>
      <c r="P201" s="42">
        <v>0</v>
      </c>
      <c r="Q201" s="58">
        <v>0.35</v>
      </c>
    </row>
    <row r="202" spans="1:17" x14ac:dyDescent="0.2">
      <c r="A202" s="5" t="s">
        <v>412</v>
      </c>
      <c r="B202" s="5">
        <v>24</v>
      </c>
      <c r="C202" s="6" t="str">
        <f t="shared" si="3"/>
        <v>Adulto Joven</v>
      </c>
      <c r="D202" s="5" t="s">
        <v>41</v>
      </c>
      <c r="E202" s="5" t="s">
        <v>57</v>
      </c>
      <c r="F202" s="5" t="s">
        <v>43</v>
      </c>
      <c r="G202" s="5" t="s">
        <v>44</v>
      </c>
      <c r="H202" s="5" t="s">
        <v>45</v>
      </c>
      <c r="I202" s="5" t="s">
        <v>45</v>
      </c>
      <c r="J202" s="5">
        <v>2010</v>
      </c>
      <c r="K202" s="32"/>
      <c r="L202" s="57">
        <v>1</v>
      </c>
      <c r="M202" s="34">
        <v>0.85</v>
      </c>
      <c r="N202" s="36">
        <v>0.42</v>
      </c>
      <c r="O202" s="50">
        <v>0.5</v>
      </c>
      <c r="P202" s="42">
        <v>0.5</v>
      </c>
      <c r="Q202" s="58">
        <v>0.56999999999999995</v>
      </c>
    </row>
    <row r="203" spans="1:17" x14ac:dyDescent="0.2">
      <c r="A203" s="5" t="s">
        <v>413</v>
      </c>
      <c r="B203" s="5">
        <v>53</v>
      </c>
      <c r="C203" s="6" t="str">
        <f t="shared" si="3"/>
        <v>Adulto</v>
      </c>
      <c r="D203" s="5" t="s">
        <v>48</v>
      </c>
      <c r="E203" s="5" t="s">
        <v>42</v>
      </c>
      <c r="F203" s="5" t="s">
        <v>43</v>
      </c>
      <c r="G203" s="5" t="s">
        <v>47</v>
      </c>
      <c r="H203" s="5" t="s">
        <v>45</v>
      </c>
      <c r="I203" s="5" t="s">
        <v>45</v>
      </c>
      <c r="J203" s="5">
        <v>2014</v>
      </c>
      <c r="K203" s="32"/>
      <c r="L203" s="57">
        <v>0.71</v>
      </c>
      <c r="M203" s="34">
        <v>0.78</v>
      </c>
      <c r="N203" s="36">
        <v>0.28000000000000003</v>
      </c>
      <c r="O203" s="50">
        <v>0.25</v>
      </c>
      <c r="P203" s="42">
        <v>0.25</v>
      </c>
      <c r="Q203" s="58">
        <v>0.39</v>
      </c>
    </row>
    <row r="204" spans="1:17" x14ac:dyDescent="0.2">
      <c r="A204" s="5" t="s">
        <v>414</v>
      </c>
      <c r="B204" s="5">
        <v>22</v>
      </c>
      <c r="C204" s="6" t="str">
        <f t="shared" si="3"/>
        <v>Adulto Joven</v>
      </c>
      <c r="D204" s="5" t="s">
        <v>48</v>
      </c>
      <c r="E204" s="5" t="s">
        <v>124</v>
      </c>
      <c r="F204" s="5" t="s">
        <v>43</v>
      </c>
      <c r="G204" s="5" t="s">
        <v>44</v>
      </c>
      <c r="H204" s="5" t="s">
        <v>45</v>
      </c>
      <c r="I204" s="5" t="s">
        <v>45</v>
      </c>
      <c r="J204" s="5">
        <v>2009</v>
      </c>
      <c r="K204" s="32"/>
      <c r="L204" s="57">
        <v>0.54</v>
      </c>
      <c r="M204" s="34">
        <v>0.68</v>
      </c>
      <c r="N204" s="36">
        <v>0.27</v>
      </c>
      <c r="O204" s="50">
        <v>0.25</v>
      </c>
      <c r="P204" s="42">
        <v>0</v>
      </c>
      <c r="Q204" s="58">
        <v>0.3</v>
      </c>
    </row>
    <row r="205" spans="1:17" x14ac:dyDescent="0.2">
      <c r="A205" s="5" t="s">
        <v>415</v>
      </c>
      <c r="B205" s="5">
        <v>25</v>
      </c>
      <c r="C205" s="6" t="str">
        <f t="shared" si="3"/>
        <v>Adulto Joven</v>
      </c>
      <c r="D205" s="5" t="s">
        <v>48</v>
      </c>
      <c r="E205" s="5" t="s">
        <v>42</v>
      </c>
      <c r="F205" s="5" t="s">
        <v>43</v>
      </c>
      <c r="G205" s="5" t="s">
        <v>44</v>
      </c>
      <c r="H205" s="5" t="s">
        <v>49</v>
      </c>
      <c r="I205" s="5" t="s">
        <v>49</v>
      </c>
      <c r="J205" s="5">
        <v>2009</v>
      </c>
      <c r="K205" s="32"/>
      <c r="L205" s="57">
        <v>0.46</v>
      </c>
      <c r="M205" s="34">
        <v>0.47</v>
      </c>
      <c r="N205" s="36">
        <v>0.23</v>
      </c>
      <c r="O205" s="50">
        <v>0.5</v>
      </c>
      <c r="P205" s="42">
        <v>0</v>
      </c>
      <c r="Q205" s="58">
        <v>0.3</v>
      </c>
    </row>
    <row r="206" spans="1:17" x14ac:dyDescent="0.2">
      <c r="A206" s="5" t="s">
        <v>416</v>
      </c>
      <c r="B206" s="5">
        <v>47</v>
      </c>
      <c r="C206" s="6" t="str">
        <f t="shared" si="3"/>
        <v>Adulto</v>
      </c>
      <c r="D206" s="5" t="s">
        <v>41</v>
      </c>
      <c r="E206" s="5" t="s">
        <v>42</v>
      </c>
      <c r="F206" s="5" t="s">
        <v>43</v>
      </c>
      <c r="G206" s="5" t="s">
        <v>47</v>
      </c>
      <c r="H206" s="5" t="s">
        <v>51</v>
      </c>
      <c r="I206" s="5" t="s">
        <v>51</v>
      </c>
      <c r="J206" s="5">
        <v>2012</v>
      </c>
      <c r="K206" s="32"/>
      <c r="L206" s="57">
        <v>0.86</v>
      </c>
      <c r="M206" s="34">
        <v>0.7</v>
      </c>
      <c r="N206" s="36">
        <v>0.43</v>
      </c>
      <c r="O206" s="50">
        <v>0</v>
      </c>
      <c r="P206" s="42">
        <v>0</v>
      </c>
      <c r="Q206" s="58">
        <v>0.28000000000000003</v>
      </c>
    </row>
    <row r="207" spans="1:17" x14ac:dyDescent="0.2">
      <c r="A207" s="5" t="s">
        <v>417</v>
      </c>
      <c r="B207" s="5">
        <v>83</v>
      </c>
      <c r="C207" s="6" t="str">
        <f t="shared" si="3"/>
        <v>Adulto Mayor</v>
      </c>
      <c r="D207" s="5" t="s">
        <v>41</v>
      </c>
      <c r="E207" s="5" t="s">
        <v>42</v>
      </c>
      <c r="F207" s="5" t="s">
        <v>43</v>
      </c>
      <c r="G207" s="5" t="s">
        <v>47</v>
      </c>
      <c r="H207" s="5" t="s">
        <v>51</v>
      </c>
      <c r="I207" s="5" t="s">
        <v>51</v>
      </c>
      <c r="J207" s="5">
        <v>2008</v>
      </c>
      <c r="K207" s="32"/>
      <c r="L207" s="57">
        <v>0.86</v>
      </c>
      <c r="M207" s="34">
        <v>0.7</v>
      </c>
      <c r="N207" s="36">
        <v>0.12</v>
      </c>
      <c r="O207" s="50">
        <v>0</v>
      </c>
      <c r="P207" s="42">
        <v>0</v>
      </c>
      <c r="Q207" s="58">
        <v>0.21</v>
      </c>
    </row>
    <row r="208" spans="1:17" x14ac:dyDescent="0.2">
      <c r="A208" s="5" t="s">
        <v>418</v>
      </c>
      <c r="B208" s="5">
        <v>27</v>
      </c>
      <c r="C208" s="6" t="str">
        <f t="shared" si="3"/>
        <v>Adulto Joven</v>
      </c>
      <c r="D208" s="5" t="s">
        <v>48</v>
      </c>
      <c r="E208" s="5" t="s">
        <v>42</v>
      </c>
      <c r="F208" s="5" t="s">
        <v>43</v>
      </c>
      <c r="G208" s="5" t="s">
        <v>47</v>
      </c>
      <c r="H208" s="5" t="s">
        <v>49</v>
      </c>
      <c r="I208" s="5" t="s">
        <v>49</v>
      </c>
      <c r="J208" s="5">
        <v>2010</v>
      </c>
      <c r="K208" s="32"/>
      <c r="L208" s="57">
        <v>0.64</v>
      </c>
      <c r="M208" s="34">
        <v>0.84</v>
      </c>
      <c r="N208" s="36">
        <v>0.4</v>
      </c>
      <c r="O208" s="50">
        <v>0.5</v>
      </c>
      <c r="P208" s="42">
        <v>0</v>
      </c>
      <c r="Q208" s="58">
        <v>0.44</v>
      </c>
    </row>
    <row r="209" spans="1:17" x14ac:dyDescent="0.2">
      <c r="A209" s="5" t="s">
        <v>419</v>
      </c>
      <c r="B209" s="5">
        <v>57</v>
      </c>
      <c r="C209" s="6" t="str">
        <f t="shared" si="3"/>
        <v>Adulto</v>
      </c>
      <c r="D209" s="5" t="s">
        <v>41</v>
      </c>
      <c r="E209" s="5" t="s">
        <v>42</v>
      </c>
      <c r="F209" s="5" t="s">
        <v>43</v>
      </c>
      <c r="G209" s="5" t="s">
        <v>44</v>
      </c>
      <c r="H209" s="5" t="s">
        <v>45</v>
      </c>
      <c r="I209" s="5" t="s">
        <v>51</v>
      </c>
      <c r="J209" s="5">
        <v>2010</v>
      </c>
      <c r="K209" s="32"/>
      <c r="L209" s="57">
        <v>0.64</v>
      </c>
      <c r="M209" s="34">
        <v>0.56000000000000005</v>
      </c>
      <c r="N209" s="36">
        <v>0.12</v>
      </c>
      <c r="O209" s="50">
        <v>0.25</v>
      </c>
      <c r="P209" s="42">
        <v>0</v>
      </c>
      <c r="Q209" s="58">
        <v>0.23</v>
      </c>
    </row>
    <row r="210" spans="1:17" x14ac:dyDescent="0.2">
      <c r="A210" s="5" t="s">
        <v>420</v>
      </c>
      <c r="B210" s="5">
        <v>23</v>
      </c>
      <c r="C210" s="6" t="str">
        <f t="shared" si="3"/>
        <v>Adulto Joven</v>
      </c>
      <c r="D210" s="5" t="s">
        <v>48</v>
      </c>
      <c r="E210" s="5" t="s">
        <v>42</v>
      </c>
      <c r="F210" s="5" t="s">
        <v>43</v>
      </c>
      <c r="G210" s="5" t="s">
        <v>44</v>
      </c>
      <c r="H210" s="5" t="s">
        <v>49</v>
      </c>
      <c r="I210" s="5" t="s">
        <v>45</v>
      </c>
      <c r="J210" s="5">
        <v>2013</v>
      </c>
      <c r="K210" s="32"/>
      <c r="L210" s="57">
        <v>0.71</v>
      </c>
      <c r="M210" s="34">
        <v>0.51</v>
      </c>
      <c r="N210" s="36">
        <v>0.38</v>
      </c>
      <c r="O210" s="50">
        <v>0.5</v>
      </c>
      <c r="P210" s="42">
        <v>0.25</v>
      </c>
      <c r="Q210" s="58">
        <v>0.41</v>
      </c>
    </row>
    <row r="211" spans="1:17" x14ac:dyDescent="0.2">
      <c r="A211" s="5" t="s">
        <v>421</v>
      </c>
      <c r="B211" s="5">
        <v>42</v>
      </c>
      <c r="C211" s="6" t="str">
        <f t="shared" si="3"/>
        <v>Adulto</v>
      </c>
      <c r="D211" s="5" t="s">
        <v>41</v>
      </c>
      <c r="E211" s="5" t="s">
        <v>42</v>
      </c>
      <c r="F211" s="5" t="s">
        <v>43</v>
      </c>
      <c r="G211" s="5" t="s">
        <v>47</v>
      </c>
      <c r="H211" s="5" t="s">
        <v>65</v>
      </c>
      <c r="I211" s="5" t="s">
        <v>65</v>
      </c>
      <c r="J211" s="5">
        <v>2014</v>
      </c>
      <c r="K211" s="32"/>
      <c r="L211" s="57">
        <v>0.56999999999999995</v>
      </c>
      <c r="M211" s="34">
        <v>0.2</v>
      </c>
      <c r="N211" s="36">
        <v>0.28000000000000003</v>
      </c>
      <c r="O211" s="50">
        <v>0</v>
      </c>
      <c r="P211" s="42">
        <v>0</v>
      </c>
      <c r="Q211" s="58">
        <v>0.12</v>
      </c>
    </row>
    <row r="212" spans="1:17" x14ac:dyDescent="0.2">
      <c r="A212" s="5" t="s">
        <v>422</v>
      </c>
      <c r="B212" s="5">
        <v>26</v>
      </c>
      <c r="C212" s="6" t="str">
        <f t="shared" si="3"/>
        <v>Adulto Joven</v>
      </c>
      <c r="D212" s="5" t="s">
        <v>48</v>
      </c>
      <c r="E212" s="5" t="s">
        <v>42</v>
      </c>
      <c r="F212" s="5" t="s">
        <v>43</v>
      </c>
      <c r="G212" s="5" t="s">
        <v>47</v>
      </c>
      <c r="H212" s="5" t="s">
        <v>49</v>
      </c>
      <c r="I212" s="5" t="s">
        <v>45</v>
      </c>
      <c r="J212" s="5">
        <v>2008</v>
      </c>
      <c r="K212" s="32"/>
      <c r="L212" s="57">
        <v>0.75</v>
      </c>
      <c r="M212" s="34">
        <v>0.56999999999999995</v>
      </c>
      <c r="N212" s="36">
        <v>0.5</v>
      </c>
      <c r="O212" s="50">
        <v>0.75</v>
      </c>
      <c r="P212" s="42">
        <v>0.75</v>
      </c>
      <c r="Q212" s="58">
        <v>0.64</v>
      </c>
    </row>
    <row r="213" spans="1:17" x14ac:dyDescent="0.2">
      <c r="A213" s="5" t="s">
        <v>423</v>
      </c>
      <c r="B213" s="5">
        <v>53</v>
      </c>
      <c r="C213" s="6" t="str">
        <f t="shared" si="3"/>
        <v>Adulto</v>
      </c>
      <c r="D213" s="5" t="s">
        <v>41</v>
      </c>
      <c r="E213" s="5" t="s">
        <v>42</v>
      </c>
      <c r="F213" s="5" t="s">
        <v>43</v>
      </c>
      <c r="G213" s="5" t="s">
        <v>44</v>
      </c>
      <c r="H213" s="5" t="s">
        <v>51</v>
      </c>
      <c r="I213" s="5" t="s">
        <v>51</v>
      </c>
      <c r="J213" s="5">
        <v>2018</v>
      </c>
      <c r="K213" s="32"/>
      <c r="L213" s="57">
        <v>0.79</v>
      </c>
      <c r="M213" s="34">
        <v>0.21</v>
      </c>
      <c r="N213" s="36">
        <v>0.2</v>
      </c>
      <c r="O213" s="50">
        <v>0</v>
      </c>
      <c r="P213" s="42">
        <v>0</v>
      </c>
      <c r="Q213" s="58">
        <v>0.1</v>
      </c>
    </row>
    <row r="214" spans="1:17" x14ac:dyDescent="0.2">
      <c r="A214" s="5" t="s">
        <v>424</v>
      </c>
      <c r="B214" s="5">
        <v>47</v>
      </c>
      <c r="C214" s="6" t="str">
        <f t="shared" si="3"/>
        <v>Adulto</v>
      </c>
      <c r="D214" s="5" t="s">
        <v>48</v>
      </c>
      <c r="E214" s="5" t="s">
        <v>72</v>
      </c>
      <c r="F214" s="5" t="s">
        <v>43</v>
      </c>
      <c r="G214" s="5" t="s">
        <v>47</v>
      </c>
      <c r="H214" s="5" t="s">
        <v>45</v>
      </c>
      <c r="I214" s="5" t="s">
        <v>45</v>
      </c>
      <c r="J214" s="5">
        <v>2013</v>
      </c>
      <c r="K214" s="32"/>
      <c r="L214" s="57">
        <v>0.79</v>
      </c>
      <c r="M214" s="34">
        <v>0.68</v>
      </c>
      <c r="N214" s="36">
        <v>0.4</v>
      </c>
      <c r="O214" s="50">
        <v>0.5</v>
      </c>
      <c r="P214" s="42">
        <v>0.5</v>
      </c>
      <c r="Q214" s="58">
        <v>0.52</v>
      </c>
    </row>
    <row r="215" spans="1:17" x14ac:dyDescent="0.2">
      <c r="A215" s="5" t="s">
        <v>425</v>
      </c>
      <c r="B215" s="5">
        <v>77</v>
      </c>
      <c r="C215" s="6" t="str">
        <f t="shared" si="3"/>
        <v>Adulto Mayor</v>
      </c>
      <c r="D215" s="5" t="s">
        <v>41</v>
      </c>
      <c r="E215" s="5" t="s">
        <v>42</v>
      </c>
      <c r="F215" s="5" t="s">
        <v>43</v>
      </c>
      <c r="G215" s="5" t="s">
        <v>47</v>
      </c>
      <c r="H215" s="5" t="s">
        <v>65</v>
      </c>
      <c r="I215" s="5" t="s">
        <v>65</v>
      </c>
      <c r="J215" s="5">
        <v>2018</v>
      </c>
      <c r="K215" s="32"/>
      <c r="L215" s="57">
        <v>0.86</v>
      </c>
      <c r="M215" s="34">
        <v>0.12</v>
      </c>
      <c r="N215" s="36">
        <v>7.0000000000000007E-2</v>
      </c>
      <c r="O215" s="50">
        <v>0</v>
      </c>
      <c r="P215" s="42">
        <v>0</v>
      </c>
      <c r="Q215" s="58">
        <v>0.05</v>
      </c>
    </row>
    <row r="216" spans="1:17" x14ac:dyDescent="0.2">
      <c r="A216" s="5" t="s">
        <v>426</v>
      </c>
      <c r="B216" s="5">
        <v>24</v>
      </c>
      <c r="C216" s="6" t="str">
        <f t="shared" si="3"/>
        <v>Adulto Joven</v>
      </c>
      <c r="D216" s="5" t="s">
        <v>48</v>
      </c>
      <c r="E216" s="5" t="s">
        <v>60</v>
      </c>
      <c r="F216" s="5" t="s">
        <v>43</v>
      </c>
      <c r="G216" s="5" t="s">
        <v>44</v>
      </c>
      <c r="H216" s="5" t="s">
        <v>49</v>
      </c>
      <c r="I216" s="5" t="s">
        <v>51</v>
      </c>
      <c r="J216" s="5">
        <v>2010</v>
      </c>
      <c r="K216" s="32"/>
      <c r="L216" s="57">
        <v>0.71</v>
      </c>
      <c r="M216" s="34">
        <v>0.74</v>
      </c>
      <c r="N216" s="36">
        <v>0.3</v>
      </c>
      <c r="O216" s="50">
        <v>0.5</v>
      </c>
      <c r="P216" s="42">
        <v>0</v>
      </c>
      <c r="Q216" s="58">
        <v>0.39</v>
      </c>
    </row>
    <row r="217" spans="1:17" x14ac:dyDescent="0.2">
      <c r="A217" s="5" t="s">
        <v>427</v>
      </c>
      <c r="B217" s="5">
        <v>20</v>
      </c>
      <c r="C217" s="6" t="str">
        <f t="shared" si="3"/>
        <v>Adulto Joven</v>
      </c>
      <c r="D217" s="5" t="s">
        <v>48</v>
      </c>
      <c r="E217" s="5" t="s">
        <v>120</v>
      </c>
      <c r="F217" s="5" t="s">
        <v>43</v>
      </c>
      <c r="G217" s="5" t="s">
        <v>47</v>
      </c>
      <c r="H217" s="5" t="s">
        <v>49</v>
      </c>
      <c r="I217" s="5" t="s">
        <v>45</v>
      </c>
      <c r="J217" s="5">
        <v>2010</v>
      </c>
      <c r="K217" s="32"/>
      <c r="L217" s="57">
        <v>0.68</v>
      </c>
      <c r="M217" s="34">
        <v>0.76</v>
      </c>
      <c r="N217" s="36">
        <v>0.52</v>
      </c>
      <c r="O217" s="50">
        <v>0.75</v>
      </c>
      <c r="P217" s="42">
        <v>0.5</v>
      </c>
      <c r="Q217" s="58">
        <v>0.63</v>
      </c>
    </row>
    <row r="218" spans="1:17" x14ac:dyDescent="0.2">
      <c r="A218" s="5" t="s">
        <v>428</v>
      </c>
      <c r="B218" s="5">
        <v>51</v>
      </c>
      <c r="C218" s="6" t="str">
        <f t="shared" si="3"/>
        <v>Adulto</v>
      </c>
      <c r="D218" s="5" t="s">
        <v>48</v>
      </c>
      <c r="E218" s="5" t="s">
        <v>42</v>
      </c>
      <c r="F218" s="5" t="s">
        <v>43</v>
      </c>
      <c r="G218" s="5" t="s">
        <v>47</v>
      </c>
      <c r="H218" s="5" t="s">
        <v>51</v>
      </c>
      <c r="I218" s="5" t="s">
        <v>65</v>
      </c>
      <c r="J218" s="5">
        <v>2013</v>
      </c>
      <c r="K218" s="32"/>
      <c r="L218" s="57">
        <v>0.64</v>
      </c>
      <c r="M218" s="34">
        <v>0.51</v>
      </c>
      <c r="N218" s="36">
        <v>0.32</v>
      </c>
      <c r="O218" s="50">
        <v>0</v>
      </c>
      <c r="P218" s="42">
        <v>0</v>
      </c>
      <c r="Q218" s="58">
        <v>0.21</v>
      </c>
    </row>
    <row r="219" spans="1:17" x14ac:dyDescent="0.2">
      <c r="A219" s="5" t="s">
        <v>429</v>
      </c>
      <c r="B219" s="5">
        <v>19</v>
      </c>
      <c r="C219" s="6" t="str">
        <f t="shared" si="3"/>
        <v>Adulto Joven</v>
      </c>
      <c r="D219" s="5" t="s">
        <v>41</v>
      </c>
      <c r="E219" s="5" t="s">
        <v>125</v>
      </c>
      <c r="F219" s="5" t="s">
        <v>43</v>
      </c>
      <c r="G219" s="5" t="s">
        <v>44</v>
      </c>
      <c r="H219" s="5" t="s">
        <v>45</v>
      </c>
      <c r="I219" s="5" t="s">
        <v>45</v>
      </c>
      <c r="J219" s="5">
        <v>2010</v>
      </c>
      <c r="K219" s="32"/>
      <c r="L219" s="57">
        <v>0.5</v>
      </c>
      <c r="M219" s="34">
        <v>0.61</v>
      </c>
      <c r="N219" s="36">
        <v>0.37</v>
      </c>
      <c r="O219" s="50">
        <v>0.5</v>
      </c>
      <c r="P219" s="42">
        <v>0</v>
      </c>
      <c r="Q219" s="58">
        <v>0.37</v>
      </c>
    </row>
    <row r="220" spans="1:17" x14ac:dyDescent="0.2">
      <c r="A220" s="5" t="s">
        <v>430</v>
      </c>
      <c r="B220" s="5">
        <v>47</v>
      </c>
      <c r="C220" s="6" t="str">
        <f t="shared" si="3"/>
        <v>Adulto</v>
      </c>
      <c r="D220" s="5" t="s">
        <v>41</v>
      </c>
      <c r="E220" s="5" t="s">
        <v>72</v>
      </c>
      <c r="F220" s="5" t="s">
        <v>43</v>
      </c>
      <c r="G220" s="5" t="s">
        <v>44</v>
      </c>
      <c r="H220" s="5" t="s">
        <v>51</v>
      </c>
      <c r="I220" s="5" t="s">
        <v>51</v>
      </c>
      <c r="J220" s="5">
        <v>2010</v>
      </c>
      <c r="K220" s="32"/>
      <c r="L220" s="57">
        <v>0.46</v>
      </c>
      <c r="M220" s="34">
        <v>0.57999999999999996</v>
      </c>
      <c r="N220" s="36">
        <v>0.2</v>
      </c>
      <c r="O220" s="50">
        <v>0.5</v>
      </c>
      <c r="P220" s="42">
        <v>0</v>
      </c>
      <c r="Q220" s="58">
        <v>0.32</v>
      </c>
    </row>
    <row r="221" spans="1:17" x14ac:dyDescent="0.2">
      <c r="A221" s="5" t="s">
        <v>431</v>
      </c>
      <c r="B221" s="5">
        <v>43</v>
      </c>
      <c r="C221" s="6" t="str">
        <f t="shared" si="3"/>
        <v>Adulto</v>
      </c>
      <c r="D221" s="5" t="s">
        <v>41</v>
      </c>
      <c r="E221" s="5" t="s">
        <v>72</v>
      </c>
      <c r="F221" s="5" t="s">
        <v>43</v>
      </c>
      <c r="G221" s="5" t="s">
        <v>44</v>
      </c>
      <c r="H221" s="5" t="s">
        <v>45</v>
      </c>
      <c r="I221" s="5" t="s">
        <v>51</v>
      </c>
      <c r="J221" s="5">
        <v>2015</v>
      </c>
      <c r="K221" s="32"/>
      <c r="L221" s="57">
        <v>0.64</v>
      </c>
      <c r="M221" s="34">
        <v>0.68</v>
      </c>
      <c r="N221" s="36">
        <v>0.28000000000000003</v>
      </c>
      <c r="O221" s="50">
        <v>0.75</v>
      </c>
      <c r="P221" s="42">
        <v>0</v>
      </c>
      <c r="Q221" s="58">
        <v>0.43</v>
      </c>
    </row>
    <row r="222" spans="1:17" x14ac:dyDescent="0.2">
      <c r="A222" s="5" t="s">
        <v>432</v>
      </c>
      <c r="B222" s="5">
        <v>45</v>
      </c>
      <c r="C222" s="6" t="str">
        <f t="shared" si="3"/>
        <v>Adulto</v>
      </c>
      <c r="D222" s="5" t="s">
        <v>41</v>
      </c>
      <c r="E222" s="5" t="s">
        <v>72</v>
      </c>
      <c r="F222" s="5" t="s">
        <v>43</v>
      </c>
      <c r="G222" s="5" t="s">
        <v>70</v>
      </c>
      <c r="H222" s="5" t="s">
        <v>45</v>
      </c>
      <c r="I222" s="5" t="s">
        <v>51</v>
      </c>
      <c r="J222" s="5">
        <v>2005</v>
      </c>
      <c r="K222" s="32"/>
      <c r="L222" s="57">
        <v>0.79</v>
      </c>
      <c r="M222" s="34">
        <v>0.56999999999999995</v>
      </c>
      <c r="N222" s="36">
        <v>0.23</v>
      </c>
      <c r="O222" s="50">
        <v>0.5</v>
      </c>
      <c r="P222" s="42">
        <v>0</v>
      </c>
      <c r="Q222" s="58">
        <v>0.33</v>
      </c>
    </row>
    <row r="223" spans="1:17" x14ac:dyDescent="0.2">
      <c r="A223" s="5" t="s">
        <v>433</v>
      </c>
      <c r="B223" s="5">
        <v>19</v>
      </c>
      <c r="C223" s="6" t="str">
        <f t="shared" si="3"/>
        <v>Adulto Joven</v>
      </c>
      <c r="D223" s="5" t="s">
        <v>41</v>
      </c>
      <c r="E223" s="5" t="s">
        <v>126</v>
      </c>
      <c r="F223" s="5" t="s">
        <v>43</v>
      </c>
      <c r="G223" s="5" t="s">
        <v>44</v>
      </c>
      <c r="H223" s="5" t="s">
        <v>45</v>
      </c>
      <c r="I223" s="5" t="s">
        <v>51</v>
      </c>
      <c r="J223" s="5">
        <v>2012</v>
      </c>
      <c r="K223" s="32"/>
      <c r="L223" s="57">
        <v>0.54</v>
      </c>
      <c r="M223" s="34">
        <v>0.73</v>
      </c>
      <c r="N223" s="36">
        <v>0.23</v>
      </c>
      <c r="O223" s="50">
        <v>0.25</v>
      </c>
      <c r="P223" s="42">
        <v>0</v>
      </c>
      <c r="Q223" s="58">
        <v>0.3</v>
      </c>
    </row>
    <row r="224" spans="1:17" x14ac:dyDescent="0.2">
      <c r="A224" s="5" t="s">
        <v>434</v>
      </c>
      <c r="B224" s="5">
        <v>41</v>
      </c>
      <c r="C224" s="6" t="str">
        <f t="shared" si="3"/>
        <v>Adulto</v>
      </c>
      <c r="D224" s="5" t="s">
        <v>48</v>
      </c>
      <c r="E224" s="5" t="s">
        <v>72</v>
      </c>
      <c r="F224" s="5" t="s">
        <v>50</v>
      </c>
      <c r="G224" s="5" t="s">
        <v>70</v>
      </c>
      <c r="H224" s="5" t="s">
        <v>45</v>
      </c>
      <c r="I224" s="5" t="s">
        <v>45</v>
      </c>
      <c r="J224" s="5">
        <v>2010</v>
      </c>
      <c r="K224" s="32"/>
      <c r="L224" s="57">
        <v>0.54</v>
      </c>
      <c r="M224" s="34">
        <v>0.6</v>
      </c>
      <c r="N224" s="36">
        <v>0.53</v>
      </c>
      <c r="O224" s="50">
        <v>0.25</v>
      </c>
      <c r="P224" s="42">
        <v>0.25</v>
      </c>
      <c r="Q224" s="58">
        <v>0.41</v>
      </c>
    </row>
    <row r="225" spans="1:17" x14ac:dyDescent="0.2">
      <c r="A225" s="5" t="s">
        <v>435</v>
      </c>
      <c r="B225" s="5">
        <v>65</v>
      </c>
      <c r="C225" s="6" t="str">
        <f t="shared" si="3"/>
        <v>Adulto Mayor</v>
      </c>
      <c r="D225" s="5" t="s">
        <v>41</v>
      </c>
      <c r="E225" s="5" t="s">
        <v>46</v>
      </c>
      <c r="F225" s="5" t="s">
        <v>43</v>
      </c>
      <c r="G225" s="5" t="s">
        <v>47</v>
      </c>
      <c r="H225" s="5" t="s">
        <v>51</v>
      </c>
      <c r="I225" s="5" t="s">
        <v>45</v>
      </c>
      <c r="J225" s="5">
        <v>2011</v>
      </c>
      <c r="K225" s="32"/>
      <c r="L225" s="57">
        <v>0.75</v>
      </c>
      <c r="M225" s="34">
        <v>0.52</v>
      </c>
      <c r="N225" s="36">
        <v>0</v>
      </c>
      <c r="O225" s="50">
        <v>0.25</v>
      </c>
      <c r="P225" s="42">
        <v>0</v>
      </c>
      <c r="Q225" s="58">
        <v>0.19</v>
      </c>
    </row>
    <row r="226" spans="1:17" x14ac:dyDescent="0.2">
      <c r="A226" s="5" t="s">
        <v>436</v>
      </c>
      <c r="B226" s="5">
        <v>65</v>
      </c>
      <c r="C226" s="6" t="str">
        <f t="shared" si="3"/>
        <v>Adulto Mayor</v>
      </c>
      <c r="D226" s="5" t="s">
        <v>41</v>
      </c>
      <c r="E226" s="5" t="s">
        <v>102</v>
      </c>
      <c r="F226" s="5" t="s">
        <v>43</v>
      </c>
      <c r="G226" s="5" t="s">
        <v>44</v>
      </c>
      <c r="H226" s="5" t="s">
        <v>45</v>
      </c>
      <c r="I226" s="5" t="s">
        <v>45</v>
      </c>
      <c r="J226" s="5">
        <v>2012</v>
      </c>
      <c r="K226" s="32"/>
      <c r="L226" s="57">
        <v>0.64</v>
      </c>
      <c r="M226" s="34">
        <v>0.78</v>
      </c>
      <c r="N226" s="36">
        <v>0.31</v>
      </c>
      <c r="O226" s="50">
        <v>0.5</v>
      </c>
      <c r="P226" s="42">
        <v>0.25</v>
      </c>
      <c r="Q226" s="58">
        <v>0.46</v>
      </c>
    </row>
    <row r="227" spans="1:17" x14ac:dyDescent="0.2">
      <c r="A227" s="5" t="s">
        <v>437</v>
      </c>
      <c r="B227" s="5">
        <v>22</v>
      </c>
      <c r="C227" s="6" t="str">
        <f t="shared" si="3"/>
        <v>Adulto Joven</v>
      </c>
      <c r="D227" s="5" t="s">
        <v>41</v>
      </c>
      <c r="E227" s="5" t="s">
        <v>42</v>
      </c>
      <c r="F227" s="5" t="s">
        <v>43</v>
      </c>
      <c r="G227" s="5" t="s">
        <v>70</v>
      </c>
      <c r="H227" s="5" t="s">
        <v>45</v>
      </c>
      <c r="I227" s="5" t="s">
        <v>45</v>
      </c>
      <c r="J227" s="5">
        <v>2011</v>
      </c>
      <c r="K227" s="32"/>
      <c r="L227" s="57">
        <v>0.71</v>
      </c>
      <c r="M227" s="34">
        <v>0.77</v>
      </c>
      <c r="N227" s="36">
        <v>0</v>
      </c>
      <c r="O227" s="50">
        <v>0.75</v>
      </c>
      <c r="P227" s="42">
        <v>0.5</v>
      </c>
      <c r="Q227" s="58">
        <v>0.51</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0501-6854-4AFC-852E-958E003C54A5}">
  <sheetPr>
    <tabColor rgb="FFFFC000"/>
  </sheetPr>
  <dimension ref="A1:AG227"/>
  <sheetViews>
    <sheetView tabSelected="1" topLeftCell="X1" zoomScale="115" zoomScaleNormal="115" workbookViewId="0">
      <selection activeCell="AC2" sqref="AC2"/>
    </sheetView>
  </sheetViews>
  <sheetFormatPr defaultRowHeight="12.75" x14ac:dyDescent="0.2"/>
  <cols>
    <col min="1" max="8" width="21.5703125" style="1" customWidth="1"/>
    <col min="9" max="9" width="21.5703125" style="66" customWidth="1"/>
    <col min="10" max="11" width="21.5703125" style="1" customWidth="1"/>
    <col min="12" max="12" width="16.5703125" style="60" customWidth="1"/>
    <col min="13" max="13" width="24.140625" style="1" customWidth="1"/>
    <col min="14" max="14" width="26.5703125" style="1" customWidth="1"/>
    <col min="15" max="15" width="17.85546875" style="60" customWidth="1"/>
    <col min="16" max="16" width="20.7109375" style="66" customWidth="1"/>
    <col min="17" max="17" width="12.42578125" style="66" customWidth="1"/>
    <col min="18" max="18" width="13.85546875" style="66" customWidth="1"/>
    <col min="19" max="20" width="13.85546875" style="67" customWidth="1"/>
    <col min="21" max="21" width="12" style="66" customWidth="1"/>
    <col min="22" max="22" width="12.140625" style="66" customWidth="1"/>
    <col min="23" max="23" width="19" style="60" customWidth="1"/>
    <col min="24" max="24" width="16.85546875" style="66" customWidth="1"/>
    <col min="25" max="25" width="10.5703125" style="66" customWidth="1"/>
    <col min="26" max="27" width="10.7109375" style="66" customWidth="1"/>
    <col min="28" max="28" width="7.140625" style="1" customWidth="1"/>
    <col min="29" max="29" width="11.28515625" style="1" customWidth="1"/>
    <col min="30" max="30" width="37" style="1" customWidth="1"/>
    <col min="31" max="31" width="13" style="1" customWidth="1"/>
    <col min="32" max="33" width="13.28515625" style="1" customWidth="1"/>
    <col min="34" max="16384" width="9.140625" style="1"/>
  </cols>
  <sheetData>
    <row r="1" spans="1:33" s="68" customFormat="1" ht="72.75" customHeight="1" x14ac:dyDescent="0.2">
      <c r="A1" s="68" t="s">
        <v>15</v>
      </c>
      <c r="B1" s="68" t="s">
        <v>16</v>
      </c>
      <c r="C1" s="68" t="s">
        <v>17</v>
      </c>
      <c r="D1" s="68" t="s">
        <v>18</v>
      </c>
      <c r="E1" s="68" t="s">
        <v>19</v>
      </c>
      <c r="F1" s="68" t="s">
        <v>20</v>
      </c>
      <c r="G1" s="68" t="s">
        <v>21</v>
      </c>
      <c r="H1" s="68" t="s">
        <v>22</v>
      </c>
      <c r="I1" s="68" t="s">
        <v>23</v>
      </c>
      <c r="J1" s="68" t="s">
        <v>24</v>
      </c>
      <c r="K1" s="69"/>
      <c r="L1" s="59" t="s">
        <v>190</v>
      </c>
      <c r="M1" s="59" t="s">
        <v>14</v>
      </c>
      <c r="N1" s="59" t="s">
        <v>192</v>
      </c>
      <c r="O1" s="61" t="s">
        <v>194</v>
      </c>
      <c r="P1" s="61" t="s">
        <v>193</v>
      </c>
      <c r="Q1" s="62" t="s">
        <v>195</v>
      </c>
      <c r="R1" s="62" t="s">
        <v>196</v>
      </c>
      <c r="S1" s="63" t="s">
        <v>197</v>
      </c>
      <c r="T1" s="63" t="s">
        <v>198</v>
      </c>
      <c r="U1" s="64" t="s">
        <v>199</v>
      </c>
      <c r="V1" s="64" t="s">
        <v>200</v>
      </c>
      <c r="W1" s="55" t="s">
        <v>201</v>
      </c>
      <c r="X1" s="55" t="s">
        <v>202</v>
      </c>
      <c r="Y1" s="87" t="s">
        <v>203</v>
      </c>
      <c r="Z1" s="87"/>
      <c r="AA1" s="68" t="s">
        <v>204</v>
      </c>
      <c r="AB1" s="68" t="s">
        <v>205</v>
      </c>
      <c r="AC1" s="68" t="s">
        <v>206</v>
      </c>
      <c r="AD1" s="68" t="s">
        <v>207</v>
      </c>
      <c r="AE1" s="68" t="s">
        <v>208</v>
      </c>
      <c r="AF1" s="68" t="s">
        <v>209</v>
      </c>
      <c r="AG1" s="68" t="s">
        <v>210</v>
      </c>
    </row>
    <row r="2" spans="1:33" x14ac:dyDescent="0.2">
      <c r="A2" s="5" t="s">
        <v>212</v>
      </c>
      <c r="B2" s="5">
        <v>55</v>
      </c>
      <c r="C2" s="6" t="str">
        <f>IF((B2&lt;18),"Niño/Adolescente",(IF(AND((B2&gt;17),(B2&lt;30)),"Adulto Joven",(IF(AND((B2&gt;29),(B2&lt;60)),"Adulto","Adulto Mayor")))))</f>
        <v>Adulto</v>
      </c>
      <c r="D2" s="5" t="s">
        <v>41</v>
      </c>
      <c r="E2" s="5" t="s">
        <v>42</v>
      </c>
      <c r="F2" s="5" t="s">
        <v>43</v>
      </c>
      <c r="G2" s="5" t="s">
        <v>44</v>
      </c>
      <c r="H2" s="5" t="s">
        <v>45</v>
      </c>
      <c r="I2" s="70" t="s">
        <v>45</v>
      </c>
      <c r="J2" s="5">
        <v>2017</v>
      </c>
      <c r="K2" s="32"/>
      <c r="L2" s="57">
        <v>0.79</v>
      </c>
      <c r="M2" s="8" t="s">
        <v>176</v>
      </c>
      <c r="N2" s="8" t="s">
        <v>177</v>
      </c>
      <c r="O2" s="34">
        <v>0.75</v>
      </c>
      <c r="P2" s="11" t="s">
        <v>185</v>
      </c>
      <c r="Q2" s="52">
        <v>0</v>
      </c>
      <c r="R2" s="52" t="s">
        <v>188</v>
      </c>
      <c r="S2" s="53">
        <v>0.25</v>
      </c>
      <c r="T2" s="53" t="s">
        <v>188</v>
      </c>
      <c r="U2" s="54">
        <v>0.25</v>
      </c>
      <c r="V2" s="54" t="s">
        <v>188</v>
      </c>
      <c r="W2" s="65">
        <v>0.31</v>
      </c>
      <c r="X2" s="55" t="str">
        <f>IF(AND(W2&gt;0.75,W2&lt;=1),"ALTA",IF(AND(W2&gt;0.5,W2&lt;=0.75),"MEDIA",IF(AND(W2&gt;0.25,W2&lt;=0.5),"BAJA","NINGUNA")))</f>
        <v>BAJA</v>
      </c>
      <c r="Y2" s="66">
        <f>(W2+L2)/2</f>
        <v>0.55000000000000004</v>
      </c>
      <c r="Z2" s="66">
        <f>ROUND(Y2,2)</f>
        <v>0.55000000000000004</v>
      </c>
      <c r="AA2" s="66" t="str">
        <f>IF(AND(Z2&gt;0.75,Z2&lt;=1),"AVANZADO",IF(AND(Z2&gt;0.5,Z2&lt;=0.75),"MEDIO",IF(AND(Z2&gt;0.25,Z2&lt;=0.5),"BASICO","NINGUNO")))</f>
        <v>MEDIO</v>
      </c>
      <c r="AB2" s="1">
        <f>IF(AA2="NINGUNO",1,IF(AA2="BASICO",2,IF(AA2="MEDIO",3,4)))</f>
        <v>3</v>
      </c>
      <c r="AC2" s="1">
        <f>IF(I2="Ninguno",1,IF(I2="Básicos",2,IF(I2="Medios",3,4)))</f>
        <v>3</v>
      </c>
      <c r="AD2" s="1" t="str">
        <f t="shared" ref="AD2:AD65" si="0">IF(AB2&lt;AC2,"LO REAL ES MENOR QUE LO PERCIBIDO",IF(AB2=AC2,"LO REAL ES IGUAL QUE LO PERCIBIDO","LO REAL ES MAYOR QUE LO PERCIBIDO"))</f>
        <v>LO REAL ES IGUAL QUE LO PERCIBIDO</v>
      </c>
      <c r="AE2" s="1">
        <f>IF(AB2&gt;AC2,1,0)</f>
        <v>0</v>
      </c>
      <c r="AF2" s="1">
        <f>IF(AB2=AC2,1,0)</f>
        <v>1</v>
      </c>
      <c r="AG2" s="1">
        <f>IF(AB2&lt;AC2,1,0)</f>
        <v>0</v>
      </c>
    </row>
    <row r="3" spans="1:33" x14ac:dyDescent="0.2">
      <c r="A3" s="5" t="s">
        <v>213</v>
      </c>
      <c r="B3" s="5">
        <v>18</v>
      </c>
      <c r="C3" s="6" t="str">
        <f t="shared" ref="C3:C66" si="1">IF((B3&lt;18),"Niño/Adolescente",(IF(AND((B3&gt;17),(B3&lt;30)),"Adulto Joven",(IF(AND((B3&gt;29),(B3&lt;60)),"Adulto","Adulto Mayor")))))</f>
        <v>Adulto Joven</v>
      </c>
      <c r="D3" s="5" t="s">
        <v>41</v>
      </c>
      <c r="E3" s="5" t="s">
        <v>46</v>
      </c>
      <c r="F3" s="5" t="s">
        <v>43</v>
      </c>
      <c r="G3" s="5" t="s">
        <v>47</v>
      </c>
      <c r="H3" s="5" t="s">
        <v>45</v>
      </c>
      <c r="I3" s="70" t="s">
        <v>45</v>
      </c>
      <c r="J3" s="5">
        <v>2016</v>
      </c>
      <c r="K3" s="32"/>
      <c r="L3" s="57">
        <v>0.64</v>
      </c>
      <c r="M3" s="8" t="s">
        <v>178</v>
      </c>
      <c r="N3" s="8" t="s">
        <v>177</v>
      </c>
      <c r="O3" s="34">
        <v>0.59</v>
      </c>
      <c r="P3" s="11" t="s">
        <v>185</v>
      </c>
      <c r="Q3" s="52">
        <v>0</v>
      </c>
      <c r="R3" s="52" t="s">
        <v>188</v>
      </c>
      <c r="S3" s="53">
        <v>0.5</v>
      </c>
      <c r="T3" s="53" t="s">
        <v>187</v>
      </c>
      <c r="U3" s="54">
        <v>0</v>
      </c>
      <c r="V3" s="54" t="s">
        <v>188</v>
      </c>
      <c r="W3" s="65">
        <v>0.27</v>
      </c>
      <c r="X3" s="55" t="str">
        <f t="shared" ref="X3:X66" si="2">IF(AND(W3&gt;0.75,W3&lt;=1),"ALTA",IF(AND(W3&gt;0.5,W3&lt;=0.75),"MEDIA",IF(AND(W3&gt;0.25,W3&lt;=0.5),"BAJA","NINGUNA")))</f>
        <v>BAJA</v>
      </c>
      <c r="Y3" s="66">
        <f t="shared" ref="Y3:Y66" si="3">(W3+L3)/2</f>
        <v>0.45500000000000002</v>
      </c>
      <c r="Z3" s="66">
        <f t="shared" ref="Z3:Z66" si="4">ROUND(Y3,2)</f>
        <v>0.46</v>
      </c>
      <c r="AA3" s="66" t="str">
        <f t="shared" ref="AA3:AA66" si="5">IF(AND(Z3&gt;0.75,Z3&lt;=1),"AVANZADO",IF(AND(Z3&gt;0.5,Z3&lt;=0.75),"MEDIO",IF(AND(Z3&gt;0.25,Z3&lt;=0.5),"BASICO","NINGUNO")))</f>
        <v>BASICO</v>
      </c>
      <c r="AB3" s="1">
        <f t="shared" ref="AB3:AB66" si="6">IF(AA3="NINGUNO",1,IF(AA3="BASICO",2,IF(AA3="MEDIO",3,4)))</f>
        <v>2</v>
      </c>
      <c r="AC3" s="1">
        <f t="shared" ref="AC3:AC66" si="7">IF(I3="Ninguno",1,IF(I3="Básicos",2,IF(I3="Medios",3,4)))</f>
        <v>3</v>
      </c>
      <c r="AD3" s="1" t="str">
        <f t="shared" si="0"/>
        <v>LO REAL ES MENOR QUE LO PERCIBIDO</v>
      </c>
      <c r="AE3" s="1">
        <f t="shared" ref="AE3:AE66" si="8">IF(AB3&gt;AC3,1,0)</f>
        <v>0</v>
      </c>
      <c r="AF3" s="1">
        <f t="shared" ref="AF3:AF66" si="9">IF(AB3=AC3,1,0)</f>
        <v>0</v>
      </c>
      <c r="AG3" s="1">
        <f t="shared" ref="AG3:AG66" si="10">IF(AB3&lt;AC3,1,0)</f>
        <v>1</v>
      </c>
    </row>
    <row r="4" spans="1:33" x14ac:dyDescent="0.2">
      <c r="A4" s="5" t="s">
        <v>214</v>
      </c>
      <c r="B4" s="5">
        <v>25</v>
      </c>
      <c r="C4" s="6" t="str">
        <f t="shared" si="1"/>
        <v>Adulto Joven</v>
      </c>
      <c r="D4" s="5" t="s">
        <v>48</v>
      </c>
      <c r="E4" s="5" t="s">
        <v>42</v>
      </c>
      <c r="F4" s="5" t="s">
        <v>43</v>
      </c>
      <c r="G4" s="5" t="s">
        <v>44</v>
      </c>
      <c r="H4" s="5" t="s">
        <v>49</v>
      </c>
      <c r="I4" s="70" t="s">
        <v>45</v>
      </c>
      <c r="J4" s="5">
        <v>2011</v>
      </c>
      <c r="K4" s="32"/>
      <c r="L4" s="57">
        <v>0.79</v>
      </c>
      <c r="M4" s="8" t="s">
        <v>176</v>
      </c>
      <c r="N4" s="8" t="s">
        <v>177</v>
      </c>
      <c r="O4" s="34">
        <v>0.56000000000000005</v>
      </c>
      <c r="P4" s="11" t="s">
        <v>185</v>
      </c>
      <c r="Q4" s="52">
        <v>0</v>
      </c>
      <c r="R4" s="52" t="s">
        <v>188</v>
      </c>
      <c r="S4" s="53">
        <v>0.75</v>
      </c>
      <c r="T4" s="53" t="s">
        <v>185</v>
      </c>
      <c r="U4" s="54">
        <v>0.25</v>
      </c>
      <c r="V4" s="54" t="s">
        <v>188</v>
      </c>
      <c r="W4" s="65">
        <v>0.39</v>
      </c>
      <c r="X4" s="55" t="str">
        <f t="shared" si="2"/>
        <v>BAJA</v>
      </c>
      <c r="Y4" s="66">
        <f t="shared" si="3"/>
        <v>0.59000000000000008</v>
      </c>
      <c r="Z4" s="66">
        <f t="shared" si="4"/>
        <v>0.59</v>
      </c>
      <c r="AA4" s="66" t="str">
        <f t="shared" si="5"/>
        <v>MEDIO</v>
      </c>
      <c r="AB4" s="1">
        <f t="shared" si="6"/>
        <v>3</v>
      </c>
      <c r="AC4" s="1">
        <f t="shared" si="7"/>
        <v>3</v>
      </c>
      <c r="AD4" s="1" t="str">
        <f t="shared" si="0"/>
        <v>LO REAL ES IGUAL QUE LO PERCIBIDO</v>
      </c>
      <c r="AE4" s="1">
        <f t="shared" si="8"/>
        <v>0</v>
      </c>
      <c r="AF4" s="1">
        <f t="shared" si="9"/>
        <v>1</v>
      </c>
      <c r="AG4" s="1">
        <f t="shared" si="10"/>
        <v>0</v>
      </c>
    </row>
    <row r="5" spans="1:33" x14ac:dyDescent="0.2">
      <c r="A5" s="5" t="s">
        <v>215</v>
      </c>
      <c r="B5" s="5">
        <v>23</v>
      </c>
      <c r="C5" s="6" t="str">
        <f t="shared" si="1"/>
        <v>Adulto Joven</v>
      </c>
      <c r="D5" s="5" t="s">
        <v>48</v>
      </c>
      <c r="E5" s="5" t="s">
        <v>42</v>
      </c>
      <c r="F5" s="5" t="s">
        <v>43</v>
      </c>
      <c r="G5" s="5" t="s">
        <v>44</v>
      </c>
      <c r="H5" s="5" t="s">
        <v>45</v>
      </c>
      <c r="I5" s="70" t="s">
        <v>45</v>
      </c>
      <c r="J5" s="5">
        <v>2010</v>
      </c>
      <c r="K5" s="32"/>
      <c r="L5" s="57">
        <v>0.5</v>
      </c>
      <c r="M5" s="8" t="s">
        <v>179</v>
      </c>
      <c r="N5" s="8" t="s">
        <v>180</v>
      </c>
      <c r="O5" s="34">
        <v>0.79</v>
      </c>
      <c r="P5" s="11" t="s">
        <v>186</v>
      </c>
      <c r="Q5" s="52">
        <v>0</v>
      </c>
      <c r="R5" s="52" t="s">
        <v>188</v>
      </c>
      <c r="S5" s="53">
        <v>1</v>
      </c>
      <c r="T5" s="53" t="s">
        <v>186</v>
      </c>
      <c r="U5" s="54">
        <v>0.25</v>
      </c>
      <c r="V5" s="54" t="s">
        <v>188</v>
      </c>
      <c r="W5" s="65">
        <v>0.51</v>
      </c>
      <c r="X5" s="55" t="str">
        <f t="shared" si="2"/>
        <v>MEDIA</v>
      </c>
      <c r="Y5" s="66">
        <f t="shared" si="3"/>
        <v>0.505</v>
      </c>
      <c r="Z5" s="66">
        <f t="shared" si="4"/>
        <v>0.51</v>
      </c>
      <c r="AA5" s="66" t="str">
        <f t="shared" si="5"/>
        <v>MEDIO</v>
      </c>
      <c r="AB5" s="1">
        <f t="shared" si="6"/>
        <v>3</v>
      </c>
      <c r="AC5" s="1">
        <f t="shared" si="7"/>
        <v>3</v>
      </c>
      <c r="AD5" s="1" t="str">
        <f t="shared" si="0"/>
        <v>LO REAL ES IGUAL QUE LO PERCIBIDO</v>
      </c>
      <c r="AE5" s="1">
        <f t="shared" si="8"/>
        <v>0</v>
      </c>
      <c r="AF5" s="1">
        <f t="shared" si="9"/>
        <v>1</v>
      </c>
      <c r="AG5" s="1">
        <f t="shared" si="10"/>
        <v>0</v>
      </c>
    </row>
    <row r="6" spans="1:33" x14ac:dyDescent="0.2">
      <c r="A6" s="5" t="s">
        <v>216</v>
      </c>
      <c r="B6" s="5">
        <v>22</v>
      </c>
      <c r="C6" s="6" t="str">
        <f t="shared" si="1"/>
        <v>Adulto Joven</v>
      </c>
      <c r="D6" s="5" t="s">
        <v>48</v>
      </c>
      <c r="E6" s="5" t="s">
        <v>42</v>
      </c>
      <c r="F6" s="5" t="s">
        <v>50</v>
      </c>
      <c r="G6" s="5" t="s">
        <v>47</v>
      </c>
      <c r="H6" s="5" t="s">
        <v>49</v>
      </c>
      <c r="I6" s="70" t="s">
        <v>51</v>
      </c>
      <c r="J6" s="5">
        <v>2010</v>
      </c>
      <c r="K6" s="32"/>
      <c r="L6" s="57">
        <v>0.71</v>
      </c>
      <c r="M6" s="8" t="s">
        <v>178</v>
      </c>
      <c r="N6" s="8" t="s">
        <v>177</v>
      </c>
      <c r="O6" s="34">
        <v>0.89</v>
      </c>
      <c r="P6" s="11" t="s">
        <v>186</v>
      </c>
      <c r="Q6" s="52">
        <v>0</v>
      </c>
      <c r="R6" s="52" t="s">
        <v>188</v>
      </c>
      <c r="S6" s="53">
        <v>0.75</v>
      </c>
      <c r="T6" s="53" t="s">
        <v>185</v>
      </c>
      <c r="U6" s="54">
        <v>0.25</v>
      </c>
      <c r="V6" s="54" t="s">
        <v>188</v>
      </c>
      <c r="W6" s="65">
        <v>0.47</v>
      </c>
      <c r="X6" s="55" t="str">
        <f t="shared" si="2"/>
        <v>BAJA</v>
      </c>
      <c r="Y6" s="66">
        <f t="shared" si="3"/>
        <v>0.59</v>
      </c>
      <c r="Z6" s="66">
        <f t="shared" si="4"/>
        <v>0.59</v>
      </c>
      <c r="AA6" s="66" t="str">
        <f t="shared" si="5"/>
        <v>MEDIO</v>
      </c>
      <c r="AB6" s="1">
        <f t="shared" si="6"/>
        <v>3</v>
      </c>
      <c r="AC6" s="1">
        <f t="shared" si="7"/>
        <v>2</v>
      </c>
      <c r="AD6" s="1" t="str">
        <f t="shared" si="0"/>
        <v>LO REAL ES MAYOR QUE LO PERCIBIDO</v>
      </c>
      <c r="AE6" s="1">
        <f t="shared" si="8"/>
        <v>1</v>
      </c>
      <c r="AF6" s="1">
        <f t="shared" si="9"/>
        <v>0</v>
      </c>
      <c r="AG6" s="1">
        <f t="shared" si="10"/>
        <v>0</v>
      </c>
    </row>
    <row r="7" spans="1:33" x14ac:dyDescent="0.2">
      <c r="A7" s="5" t="s">
        <v>217</v>
      </c>
      <c r="B7" s="5">
        <v>23</v>
      </c>
      <c r="C7" s="6" t="str">
        <f t="shared" si="1"/>
        <v>Adulto Joven</v>
      </c>
      <c r="D7" s="5" t="s">
        <v>48</v>
      </c>
      <c r="E7" s="5" t="s">
        <v>42</v>
      </c>
      <c r="F7" s="5" t="s">
        <v>50</v>
      </c>
      <c r="G7" s="5" t="s">
        <v>44</v>
      </c>
      <c r="H7" s="5" t="s">
        <v>45</v>
      </c>
      <c r="I7" s="70" t="s">
        <v>49</v>
      </c>
      <c r="J7" s="5">
        <v>2014</v>
      </c>
      <c r="K7" s="32"/>
      <c r="L7" s="57">
        <v>0.79</v>
      </c>
      <c r="M7" s="8" t="s">
        <v>176</v>
      </c>
      <c r="N7" s="8" t="s">
        <v>177</v>
      </c>
      <c r="O7" s="34">
        <v>0.8</v>
      </c>
      <c r="P7" s="11" t="s">
        <v>186</v>
      </c>
      <c r="Q7" s="52">
        <v>0.45</v>
      </c>
      <c r="R7" s="52" t="s">
        <v>187</v>
      </c>
      <c r="S7" s="53">
        <v>0.75</v>
      </c>
      <c r="T7" s="53" t="s">
        <v>185</v>
      </c>
      <c r="U7" s="54">
        <v>0.25</v>
      </c>
      <c r="V7" s="54" t="s">
        <v>188</v>
      </c>
      <c r="W7" s="65">
        <v>0.56000000000000005</v>
      </c>
      <c r="X7" s="55" t="str">
        <f t="shared" si="2"/>
        <v>MEDIA</v>
      </c>
      <c r="Y7" s="66">
        <f t="shared" si="3"/>
        <v>0.67500000000000004</v>
      </c>
      <c r="Z7" s="66">
        <f t="shared" si="4"/>
        <v>0.68</v>
      </c>
      <c r="AA7" s="66" t="str">
        <f t="shared" si="5"/>
        <v>MEDIO</v>
      </c>
      <c r="AB7" s="1">
        <f t="shared" si="6"/>
        <v>3</v>
      </c>
      <c r="AC7" s="1">
        <f t="shared" si="7"/>
        <v>4</v>
      </c>
      <c r="AD7" s="1" t="str">
        <f t="shared" si="0"/>
        <v>LO REAL ES MENOR QUE LO PERCIBIDO</v>
      </c>
      <c r="AE7" s="1">
        <f t="shared" si="8"/>
        <v>0</v>
      </c>
      <c r="AF7" s="1">
        <f t="shared" si="9"/>
        <v>0</v>
      </c>
      <c r="AG7" s="1">
        <f t="shared" si="10"/>
        <v>1</v>
      </c>
    </row>
    <row r="8" spans="1:33" x14ac:dyDescent="0.2">
      <c r="A8" s="5" t="s">
        <v>218</v>
      </c>
      <c r="B8" s="5">
        <v>19</v>
      </c>
      <c r="C8" s="6" t="str">
        <f t="shared" si="1"/>
        <v>Adulto Joven</v>
      </c>
      <c r="D8" s="5" t="s">
        <v>41</v>
      </c>
      <c r="E8" s="5" t="s">
        <v>42</v>
      </c>
      <c r="F8" s="5" t="s">
        <v>43</v>
      </c>
      <c r="G8" s="5" t="s">
        <v>44</v>
      </c>
      <c r="H8" s="5" t="s">
        <v>45</v>
      </c>
      <c r="I8" s="70" t="s">
        <v>45</v>
      </c>
      <c r="J8" s="5">
        <v>2014</v>
      </c>
      <c r="K8" s="32"/>
      <c r="L8" s="57">
        <v>0.71</v>
      </c>
      <c r="M8" s="8" t="s">
        <v>178</v>
      </c>
      <c r="N8" s="8" t="s">
        <v>177</v>
      </c>
      <c r="O8" s="34">
        <v>0.7</v>
      </c>
      <c r="P8" s="11" t="s">
        <v>185</v>
      </c>
      <c r="Q8" s="52">
        <v>0</v>
      </c>
      <c r="R8" s="52" t="s">
        <v>188</v>
      </c>
      <c r="S8" s="53">
        <v>0</v>
      </c>
      <c r="T8" s="53" t="s">
        <v>188</v>
      </c>
      <c r="U8" s="54">
        <v>0</v>
      </c>
      <c r="V8" s="54" t="s">
        <v>188</v>
      </c>
      <c r="W8" s="65">
        <v>0.18</v>
      </c>
      <c r="X8" s="55" t="str">
        <f t="shared" si="2"/>
        <v>NINGUNA</v>
      </c>
      <c r="Y8" s="66">
        <f t="shared" si="3"/>
        <v>0.44499999999999995</v>
      </c>
      <c r="Z8" s="66">
        <f t="shared" si="4"/>
        <v>0.45</v>
      </c>
      <c r="AA8" s="66" t="str">
        <f t="shared" si="5"/>
        <v>BASICO</v>
      </c>
      <c r="AB8" s="1">
        <f t="shared" si="6"/>
        <v>2</v>
      </c>
      <c r="AC8" s="1">
        <f t="shared" si="7"/>
        <v>3</v>
      </c>
      <c r="AD8" s="1" t="str">
        <f t="shared" si="0"/>
        <v>LO REAL ES MENOR QUE LO PERCIBIDO</v>
      </c>
      <c r="AE8" s="1">
        <f t="shared" si="8"/>
        <v>0</v>
      </c>
      <c r="AF8" s="1">
        <f t="shared" si="9"/>
        <v>0</v>
      </c>
      <c r="AG8" s="1">
        <f t="shared" si="10"/>
        <v>1</v>
      </c>
    </row>
    <row r="9" spans="1:33" x14ac:dyDescent="0.2">
      <c r="A9" s="5" t="s">
        <v>219</v>
      </c>
      <c r="B9" s="5">
        <v>19</v>
      </c>
      <c r="C9" s="6" t="str">
        <f t="shared" si="1"/>
        <v>Adulto Joven</v>
      </c>
      <c r="D9" s="5" t="s">
        <v>41</v>
      </c>
      <c r="E9" s="5" t="s">
        <v>53</v>
      </c>
      <c r="F9" s="5" t="s">
        <v>43</v>
      </c>
      <c r="G9" s="5" t="s">
        <v>47</v>
      </c>
      <c r="H9" s="5" t="s">
        <v>51</v>
      </c>
      <c r="I9" s="70" t="s">
        <v>45</v>
      </c>
      <c r="J9" s="5">
        <v>2012</v>
      </c>
      <c r="K9" s="32"/>
      <c r="L9" s="57">
        <v>0.71</v>
      </c>
      <c r="M9" s="8" t="s">
        <v>178</v>
      </c>
      <c r="N9" s="8" t="s">
        <v>177</v>
      </c>
      <c r="O9" s="34">
        <v>0.5</v>
      </c>
      <c r="P9" s="11" t="s">
        <v>185</v>
      </c>
      <c r="Q9" s="52">
        <v>0</v>
      </c>
      <c r="R9" s="52" t="s">
        <v>188</v>
      </c>
      <c r="S9" s="53">
        <v>0.5</v>
      </c>
      <c r="T9" s="53" t="s">
        <v>187</v>
      </c>
      <c r="U9" s="54">
        <v>0</v>
      </c>
      <c r="V9" s="54" t="s">
        <v>188</v>
      </c>
      <c r="W9" s="65">
        <v>0.25</v>
      </c>
      <c r="X9" s="55" t="str">
        <f t="shared" si="2"/>
        <v>NINGUNA</v>
      </c>
      <c r="Y9" s="66">
        <f t="shared" si="3"/>
        <v>0.48</v>
      </c>
      <c r="Z9" s="66">
        <f t="shared" si="4"/>
        <v>0.48</v>
      </c>
      <c r="AA9" s="66" t="str">
        <f t="shared" si="5"/>
        <v>BASICO</v>
      </c>
      <c r="AB9" s="1">
        <f t="shared" si="6"/>
        <v>2</v>
      </c>
      <c r="AC9" s="1">
        <f t="shared" si="7"/>
        <v>3</v>
      </c>
      <c r="AD9" s="1" t="str">
        <f t="shared" si="0"/>
        <v>LO REAL ES MENOR QUE LO PERCIBIDO</v>
      </c>
      <c r="AE9" s="1">
        <f t="shared" si="8"/>
        <v>0</v>
      </c>
      <c r="AF9" s="1">
        <f t="shared" si="9"/>
        <v>0</v>
      </c>
      <c r="AG9" s="1">
        <f t="shared" si="10"/>
        <v>1</v>
      </c>
    </row>
    <row r="10" spans="1:33" x14ac:dyDescent="0.2">
      <c r="A10" s="5" t="s">
        <v>220</v>
      </c>
      <c r="B10" s="5">
        <v>20</v>
      </c>
      <c r="C10" s="6" t="str">
        <f t="shared" si="1"/>
        <v>Adulto Joven</v>
      </c>
      <c r="D10" s="5" t="s">
        <v>41</v>
      </c>
      <c r="E10" s="5" t="s">
        <v>42</v>
      </c>
      <c r="F10" s="5" t="s">
        <v>43</v>
      </c>
      <c r="G10" s="5" t="s">
        <v>47</v>
      </c>
      <c r="H10" s="5" t="s">
        <v>51</v>
      </c>
      <c r="I10" s="70" t="s">
        <v>45</v>
      </c>
      <c r="J10" s="5">
        <v>2015</v>
      </c>
      <c r="K10" s="32"/>
      <c r="L10" s="57">
        <v>0.61</v>
      </c>
      <c r="M10" s="8" t="s">
        <v>178</v>
      </c>
      <c r="N10" s="8" t="s">
        <v>177</v>
      </c>
      <c r="O10" s="34">
        <v>0.75</v>
      </c>
      <c r="P10" s="11" t="s">
        <v>185</v>
      </c>
      <c r="Q10" s="52">
        <v>0</v>
      </c>
      <c r="R10" s="52" t="s">
        <v>188</v>
      </c>
      <c r="S10" s="53">
        <v>0</v>
      </c>
      <c r="T10" s="53" t="s">
        <v>188</v>
      </c>
      <c r="U10" s="54">
        <v>0.25</v>
      </c>
      <c r="V10" s="54" t="s">
        <v>188</v>
      </c>
      <c r="W10" s="65">
        <v>0.25</v>
      </c>
      <c r="X10" s="55" t="str">
        <f t="shared" si="2"/>
        <v>NINGUNA</v>
      </c>
      <c r="Y10" s="66">
        <f t="shared" si="3"/>
        <v>0.43</v>
      </c>
      <c r="Z10" s="66">
        <f t="shared" si="4"/>
        <v>0.43</v>
      </c>
      <c r="AA10" s="66" t="str">
        <f t="shared" si="5"/>
        <v>BASICO</v>
      </c>
      <c r="AB10" s="1">
        <f t="shared" si="6"/>
        <v>2</v>
      </c>
      <c r="AC10" s="1">
        <f t="shared" si="7"/>
        <v>3</v>
      </c>
      <c r="AD10" s="1" t="str">
        <f t="shared" si="0"/>
        <v>LO REAL ES MENOR QUE LO PERCIBIDO</v>
      </c>
      <c r="AE10" s="1">
        <f t="shared" si="8"/>
        <v>0</v>
      </c>
      <c r="AF10" s="1">
        <f t="shared" si="9"/>
        <v>0</v>
      </c>
      <c r="AG10" s="1">
        <f t="shared" si="10"/>
        <v>1</v>
      </c>
    </row>
    <row r="11" spans="1:33" x14ac:dyDescent="0.2">
      <c r="A11" s="5" t="s">
        <v>221</v>
      </c>
      <c r="B11" s="5">
        <v>18</v>
      </c>
      <c r="C11" s="6" t="str">
        <f t="shared" si="1"/>
        <v>Adulto Joven</v>
      </c>
      <c r="D11" s="5" t="s">
        <v>48</v>
      </c>
      <c r="E11" s="5" t="s">
        <v>42</v>
      </c>
      <c r="F11" s="5" t="s">
        <v>43</v>
      </c>
      <c r="G11" s="5" t="s">
        <v>47</v>
      </c>
      <c r="H11" s="5" t="s">
        <v>45</v>
      </c>
      <c r="I11" s="70" t="s">
        <v>45</v>
      </c>
      <c r="J11" s="5">
        <v>2010</v>
      </c>
      <c r="K11" s="32"/>
      <c r="L11" s="57">
        <v>0.86</v>
      </c>
      <c r="M11" s="8" t="s">
        <v>176</v>
      </c>
      <c r="N11" s="8" t="s">
        <v>181</v>
      </c>
      <c r="O11" s="34">
        <v>0.65</v>
      </c>
      <c r="P11" s="11" t="s">
        <v>185</v>
      </c>
      <c r="Q11" s="52">
        <v>0</v>
      </c>
      <c r="R11" s="52" t="s">
        <v>188</v>
      </c>
      <c r="S11" s="53">
        <v>0.25</v>
      </c>
      <c r="T11" s="53" t="s">
        <v>188</v>
      </c>
      <c r="U11" s="54">
        <v>0.25</v>
      </c>
      <c r="V11" s="54" t="s">
        <v>188</v>
      </c>
      <c r="W11" s="65">
        <v>0.28999999999999998</v>
      </c>
      <c r="X11" s="55" t="str">
        <f t="shared" si="2"/>
        <v>BAJA</v>
      </c>
      <c r="Y11" s="66">
        <f t="shared" si="3"/>
        <v>0.57499999999999996</v>
      </c>
      <c r="Z11" s="66">
        <f t="shared" si="4"/>
        <v>0.57999999999999996</v>
      </c>
      <c r="AA11" s="66" t="str">
        <f t="shared" si="5"/>
        <v>MEDIO</v>
      </c>
      <c r="AB11" s="1">
        <f t="shared" si="6"/>
        <v>3</v>
      </c>
      <c r="AC11" s="1">
        <f t="shared" si="7"/>
        <v>3</v>
      </c>
      <c r="AD11" s="1" t="str">
        <f t="shared" si="0"/>
        <v>LO REAL ES IGUAL QUE LO PERCIBIDO</v>
      </c>
      <c r="AE11" s="1">
        <f t="shared" si="8"/>
        <v>0</v>
      </c>
      <c r="AF11" s="1">
        <f t="shared" si="9"/>
        <v>1</v>
      </c>
      <c r="AG11" s="1">
        <f t="shared" si="10"/>
        <v>0</v>
      </c>
    </row>
    <row r="12" spans="1:33" x14ac:dyDescent="0.2">
      <c r="A12" s="5" t="s">
        <v>222</v>
      </c>
      <c r="B12" s="5">
        <v>20</v>
      </c>
      <c r="C12" s="6" t="str">
        <f t="shared" si="1"/>
        <v>Adulto Joven</v>
      </c>
      <c r="D12" s="5" t="s">
        <v>48</v>
      </c>
      <c r="E12" s="5" t="s">
        <v>57</v>
      </c>
      <c r="F12" s="5" t="s">
        <v>43</v>
      </c>
      <c r="G12" s="5" t="s">
        <v>44</v>
      </c>
      <c r="H12" s="5" t="s">
        <v>51</v>
      </c>
      <c r="I12" s="70" t="s">
        <v>45</v>
      </c>
      <c r="J12" s="5">
        <v>2012</v>
      </c>
      <c r="K12" s="32"/>
      <c r="L12" s="57">
        <v>0.61</v>
      </c>
      <c r="M12" s="8" t="s">
        <v>178</v>
      </c>
      <c r="N12" s="8" t="s">
        <v>177</v>
      </c>
      <c r="O12" s="34">
        <v>0.72</v>
      </c>
      <c r="P12" s="11" t="s">
        <v>185</v>
      </c>
      <c r="Q12" s="52">
        <v>0</v>
      </c>
      <c r="R12" s="52" t="s">
        <v>188</v>
      </c>
      <c r="S12" s="53">
        <v>0.5</v>
      </c>
      <c r="T12" s="53" t="s">
        <v>187</v>
      </c>
      <c r="U12" s="54">
        <v>0.25</v>
      </c>
      <c r="V12" s="54" t="s">
        <v>188</v>
      </c>
      <c r="W12" s="65">
        <v>0.37</v>
      </c>
      <c r="X12" s="55" t="str">
        <f t="shared" si="2"/>
        <v>BAJA</v>
      </c>
      <c r="Y12" s="66">
        <f t="shared" si="3"/>
        <v>0.49</v>
      </c>
      <c r="Z12" s="66">
        <f t="shared" si="4"/>
        <v>0.49</v>
      </c>
      <c r="AA12" s="66" t="str">
        <f t="shared" si="5"/>
        <v>BASICO</v>
      </c>
      <c r="AB12" s="1">
        <f t="shared" si="6"/>
        <v>2</v>
      </c>
      <c r="AC12" s="1">
        <f t="shared" si="7"/>
        <v>3</v>
      </c>
      <c r="AD12" s="1" t="str">
        <f t="shared" si="0"/>
        <v>LO REAL ES MENOR QUE LO PERCIBIDO</v>
      </c>
      <c r="AE12" s="1">
        <f t="shared" si="8"/>
        <v>0</v>
      </c>
      <c r="AF12" s="1">
        <f t="shared" si="9"/>
        <v>0</v>
      </c>
      <c r="AG12" s="1">
        <f t="shared" si="10"/>
        <v>1</v>
      </c>
    </row>
    <row r="13" spans="1:33" x14ac:dyDescent="0.2">
      <c r="A13" s="5" t="s">
        <v>223</v>
      </c>
      <c r="B13" s="5">
        <v>19</v>
      </c>
      <c r="C13" s="6" t="str">
        <f t="shared" si="1"/>
        <v>Adulto Joven</v>
      </c>
      <c r="D13" s="5" t="s">
        <v>41</v>
      </c>
      <c r="E13" s="5" t="s">
        <v>59</v>
      </c>
      <c r="F13" s="5" t="s">
        <v>43</v>
      </c>
      <c r="G13" s="5" t="s">
        <v>47</v>
      </c>
      <c r="H13" s="5" t="s">
        <v>45</v>
      </c>
      <c r="I13" s="70" t="s">
        <v>45</v>
      </c>
      <c r="J13" s="5">
        <v>2011</v>
      </c>
      <c r="K13" s="32"/>
      <c r="L13" s="57">
        <v>0.56999999999999995</v>
      </c>
      <c r="M13" s="8" t="s">
        <v>178</v>
      </c>
      <c r="N13" s="8" t="s">
        <v>180</v>
      </c>
      <c r="O13" s="34">
        <v>0.39</v>
      </c>
      <c r="P13" s="11" t="s">
        <v>187</v>
      </c>
      <c r="Q13" s="52">
        <v>0</v>
      </c>
      <c r="R13" s="52" t="s">
        <v>188</v>
      </c>
      <c r="S13" s="53">
        <v>0.75</v>
      </c>
      <c r="T13" s="53" t="s">
        <v>185</v>
      </c>
      <c r="U13" s="54">
        <v>0</v>
      </c>
      <c r="V13" s="54" t="s">
        <v>188</v>
      </c>
      <c r="W13" s="65">
        <v>0.28999999999999998</v>
      </c>
      <c r="X13" s="55" t="str">
        <f t="shared" si="2"/>
        <v>BAJA</v>
      </c>
      <c r="Y13" s="66">
        <f t="shared" si="3"/>
        <v>0.42999999999999994</v>
      </c>
      <c r="Z13" s="66">
        <f t="shared" si="4"/>
        <v>0.43</v>
      </c>
      <c r="AA13" s="66" t="str">
        <f t="shared" si="5"/>
        <v>BASICO</v>
      </c>
      <c r="AB13" s="1">
        <f t="shared" si="6"/>
        <v>2</v>
      </c>
      <c r="AC13" s="1">
        <f t="shared" si="7"/>
        <v>3</v>
      </c>
      <c r="AD13" s="1" t="str">
        <f t="shared" si="0"/>
        <v>LO REAL ES MENOR QUE LO PERCIBIDO</v>
      </c>
      <c r="AE13" s="1">
        <f t="shared" si="8"/>
        <v>0</v>
      </c>
      <c r="AF13" s="1">
        <f t="shared" si="9"/>
        <v>0</v>
      </c>
      <c r="AG13" s="1">
        <f t="shared" si="10"/>
        <v>1</v>
      </c>
    </row>
    <row r="14" spans="1:33" x14ac:dyDescent="0.2">
      <c r="A14" s="5" t="s">
        <v>224</v>
      </c>
      <c r="B14" s="5">
        <v>48</v>
      </c>
      <c r="C14" s="6" t="str">
        <f t="shared" si="1"/>
        <v>Adulto</v>
      </c>
      <c r="D14" s="5" t="s">
        <v>41</v>
      </c>
      <c r="E14" s="5" t="s">
        <v>60</v>
      </c>
      <c r="F14" s="5" t="s">
        <v>43</v>
      </c>
      <c r="G14" s="5" t="s">
        <v>47</v>
      </c>
      <c r="H14" s="5" t="s">
        <v>51</v>
      </c>
      <c r="I14" s="70" t="s">
        <v>51</v>
      </c>
      <c r="J14" s="5">
        <v>2017</v>
      </c>
      <c r="K14" s="32"/>
      <c r="L14" s="57">
        <v>0.54</v>
      </c>
      <c r="M14" s="8" t="s">
        <v>178</v>
      </c>
      <c r="N14" s="8" t="s">
        <v>180</v>
      </c>
      <c r="O14" s="34">
        <v>0.4</v>
      </c>
      <c r="P14" s="11" t="s">
        <v>187</v>
      </c>
      <c r="Q14" s="52">
        <v>0</v>
      </c>
      <c r="R14" s="52" t="s">
        <v>188</v>
      </c>
      <c r="S14" s="53">
        <v>0</v>
      </c>
      <c r="T14" s="53" t="s">
        <v>188</v>
      </c>
      <c r="U14" s="54">
        <v>0</v>
      </c>
      <c r="V14" s="54" t="s">
        <v>188</v>
      </c>
      <c r="W14" s="65">
        <v>0.1</v>
      </c>
      <c r="X14" s="55" t="str">
        <f t="shared" si="2"/>
        <v>NINGUNA</v>
      </c>
      <c r="Y14" s="66">
        <f t="shared" si="3"/>
        <v>0.32</v>
      </c>
      <c r="Z14" s="66">
        <f t="shared" si="4"/>
        <v>0.32</v>
      </c>
      <c r="AA14" s="66" t="str">
        <f t="shared" si="5"/>
        <v>BASICO</v>
      </c>
      <c r="AB14" s="1">
        <f t="shared" si="6"/>
        <v>2</v>
      </c>
      <c r="AC14" s="1">
        <f t="shared" si="7"/>
        <v>2</v>
      </c>
      <c r="AD14" s="1" t="str">
        <f t="shared" si="0"/>
        <v>LO REAL ES IGUAL QUE LO PERCIBIDO</v>
      </c>
      <c r="AE14" s="1">
        <f t="shared" si="8"/>
        <v>0</v>
      </c>
      <c r="AF14" s="1">
        <f t="shared" si="9"/>
        <v>1</v>
      </c>
      <c r="AG14" s="1">
        <f t="shared" si="10"/>
        <v>0</v>
      </c>
    </row>
    <row r="15" spans="1:33" x14ac:dyDescent="0.2">
      <c r="A15" s="5" t="s">
        <v>225</v>
      </c>
      <c r="B15" s="5">
        <v>20</v>
      </c>
      <c r="C15" s="6" t="str">
        <f t="shared" si="1"/>
        <v>Adulto Joven</v>
      </c>
      <c r="D15" s="5" t="s">
        <v>48</v>
      </c>
      <c r="E15" s="5" t="s">
        <v>46</v>
      </c>
      <c r="F15" s="5" t="s">
        <v>50</v>
      </c>
      <c r="G15" s="5" t="s">
        <v>44</v>
      </c>
      <c r="H15" s="5" t="s">
        <v>51</v>
      </c>
      <c r="I15" s="70" t="s">
        <v>45</v>
      </c>
      <c r="J15" s="5">
        <v>2011</v>
      </c>
      <c r="K15" s="32"/>
      <c r="L15" s="57">
        <v>0.75</v>
      </c>
      <c r="M15" s="8" t="s">
        <v>178</v>
      </c>
      <c r="N15" s="8" t="s">
        <v>177</v>
      </c>
      <c r="O15" s="34">
        <v>0.78</v>
      </c>
      <c r="P15" s="11" t="s">
        <v>186</v>
      </c>
      <c r="Q15" s="52">
        <v>0</v>
      </c>
      <c r="R15" s="52" t="s">
        <v>188</v>
      </c>
      <c r="S15" s="53">
        <v>0.5</v>
      </c>
      <c r="T15" s="53" t="s">
        <v>187</v>
      </c>
      <c r="U15" s="54">
        <v>0</v>
      </c>
      <c r="V15" s="54" t="s">
        <v>188</v>
      </c>
      <c r="W15" s="65">
        <v>0.32</v>
      </c>
      <c r="X15" s="55" t="str">
        <f t="shared" si="2"/>
        <v>BAJA</v>
      </c>
      <c r="Y15" s="66">
        <f t="shared" si="3"/>
        <v>0.53500000000000003</v>
      </c>
      <c r="Z15" s="66">
        <f t="shared" si="4"/>
        <v>0.54</v>
      </c>
      <c r="AA15" s="66" t="str">
        <f t="shared" si="5"/>
        <v>MEDIO</v>
      </c>
      <c r="AB15" s="1">
        <f t="shared" si="6"/>
        <v>3</v>
      </c>
      <c r="AC15" s="1">
        <f t="shared" si="7"/>
        <v>3</v>
      </c>
      <c r="AD15" s="1" t="str">
        <f t="shared" si="0"/>
        <v>LO REAL ES IGUAL QUE LO PERCIBIDO</v>
      </c>
      <c r="AE15" s="1">
        <f t="shared" si="8"/>
        <v>0</v>
      </c>
      <c r="AF15" s="1">
        <f t="shared" si="9"/>
        <v>1</v>
      </c>
      <c r="AG15" s="1">
        <f t="shared" si="10"/>
        <v>0</v>
      </c>
    </row>
    <row r="16" spans="1:33" x14ac:dyDescent="0.2">
      <c r="A16" s="5" t="s">
        <v>226</v>
      </c>
      <c r="B16" s="5">
        <v>19</v>
      </c>
      <c r="C16" s="6" t="str">
        <f t="shared" si="1"/>
        <v>Adulto Joven</v>
      </c>
      <c r="D16" s="5" t="s">
        <v>48</v>
      </c>
      <c r="E16" s="5" t="s">
        <v>61</v>
      </c>
      <c r="F16" s="5" t="s">
        <v>50</v>
      </c>
      <c r="G16" s="5" t="s">
        <v>44</v>
      </c>
      <c r="H16" s="5" t="s">
        <v>51</v>
      </c>
      <c r="I16" s="70" t="s">
        <v>51</v>
      </c>
      <c r="J16" s="5">
        <v>2011</v>
      </c>
      <c r="K16" s="32"/>
      <c r="L16" s="57">
        <v>0.39</v>
      </c>
      <c r="M16" s="8" t="s">
        <v>179</v>
      </c>
      <c r="N16" s="8" t="s">
        <v>182</v>
      </c>
      <c r="O16" s="34">
        <v>0.7</v>
      </c>
      <c r="P16" s="11" t="s">
        <v>185</v>
      </c>
      <c r="Q16" s="52">
        <v>0</v>
      </c>
      <c r="R16" s="52" t="s">
        <v>188</v>
      </c>
      <c r="S16" s="53">
        <v>0.75</v>
      </c>
      <c r="T16" s="53" t="s">
        <v>185</v>
      </c>
      <c r="U16" s="54">
        <v>0</v>
      </c>
      <c r="V16" s="54" t="s">
        <v>188</v>
      </c>
      <c r="W16" s="65">
        <v>0.36</v>
      </c>
      <c r="X16" s="55" t="str">
        <f t="shared" si="2"/>
        <v>BAJA</v>
      </c>
      <c r="Y16" s="66">
        <f t="shared" si="3"/>
        <v>0.375</v>
      </c>
      <c r="Z16" s="66">
        <f t="shared" si="4"/>
        <v>0.38</v>
      </c>
      <c r="AA16" s="66" t="str">
        <f t="shared" si="5"/>
        <v>BASICO</v>
      </c>
      <c r="AB16" s="1">
        <f t="shared" si="6"/>
        <v>2</v>
      </c>
      <c r="AC16" s="1">
        <f t="shared" si="7"/>
        <v>2</v>
      </c>
      <c r="AD16" s="1" t="str">
        <f t="shared" si="0"/>
        <v>LO REAL ES IGUAL QUE LO PERCIBIDO</v>
      </c>
      <c r="AE16" s="1">
        <f t="shared" si="8"/>
        <v>0</v>
      </c>
      <c r="AF16" s="1">
        <f t="shared" si="9"/>
        <v>1</v>
      </c>
      <c r="AG16" s="1">
        <f t="shared" si="10"/>
        <v>0</v>
      </c>
    </row>
    <row r="17" spans="1:33" x14ac:dyDescent="0.2">
      <c r="A17" s="5" t="s">
        <v>227</v>
      </c>
      <c r="B17" s="5">
        <v>41</v>
      </c>
      <c r="C17" s="6" t="str">
        <f t="shared" si="1"/>
        <v>Adulto</v>
      </c>
      <c r="D17" s="5" t="s">
        <v>48</v>
      </c>
      <c r="E17" s="5" t="s">
        <v>42</v>
      </c>
      <c r="F17" s="5" t="s">
        <v>43</v>
      </c>
      <c r="G17" s="5" t="s">
        <v>47</v>
      </c>
      <c r="H17" s="5" t="s">
        <v>51</v>
      </c>
      <c r="I17" s="70" t="s">
        <v>51</v>
      </c>
      <c r="J17" s="5">
        <v>2016</v>
      </c>
      <c r="K17" s="32"/>
      <c r="L17" s="57">
        <v>0.79</v>
      </c>
      <c r="M17" s="8" t="s">
        <v>176</v>
      </c>
      <c r="N17" s="8" t="s">
        <v>177</v>
      </c>
      <c r="O17" s="34">
        <v>0.41</v>
      </c>
      <c r="P17" s="11" t="s">
        <v>187</v>
      </c>
      <c r="Q17" s="52">
        <v>0</v>
      </c>
      <c r="R17" s="52" t="s">
        <v>188</v>
      </c>
      <c r="S17" s="53">
        <v>0</v>
      </c>
      <c r="T17" s="53" t="s">
        <v>188</v>
      </c>
      <c r="U17" s="54">
        <v>0</v>
      </c>
      <c r="V17" s="54" t="s">
        <v>188</v>
      </c>
      <c r="W17" s="65">
        <v>0.1</v>
      </c>
      <c r="X17" s="55" t="str">
        <f t="shared" si="2"/>
        <v>NINGUNA</v>
      </c>
      <c r="Y17" s="66">
        <f t="shared" si="3"/>
        <v>0.44500000000000001</v>
      </c>
      <c r="Z17" s="66">
        <f t="shared" si="4"/>
        <v>0.45</v>
      </c>
      <c r="AA17" s="66" t="str">
        <f t="shared" si="5"/>
        <v>BASICO</v>
      </c>
      <c r="AB17" s="1">
        <f t="shared" si="6"/>
        <v>2</v>
      </c>
      <c r="AC17" s="1">
        <f t="shared" si="7"/>
        <v>2</v>
      </c>
      <c r="AD17" s="1" t="str">
        <f t="shared" si="0"/>
        <v>LO REAL ES IGUAL QUE LO PERCIBIDO</v>
      </c>
      <c r="AE17" s="1">
        <f t="shared" si="8"/>
        <v>0</v>
      </c>
      <c r="AF17" s="1">
        <f t="shared" si="9"/>
        <v>1</v>
      </c>
      <c r="AG17" s="1">
        <f t="shared" si="10"/>
        <v>0</v>
      </c>
    </row>
    <row r="18" spans="1:33" x14ac:dyDescent="0.2">
      <c r="A18" s="5" t="s">
        <v>228</v>
      </c>
      <c r="B18" s="5">
        <v>19</v>
      </c>
      <c r="C18" s="6" t="str">
        <f t="shared" si="1"/>
        <v>Adulto Joven</v>
      </c>
      <c r="D18" s="5" t="s">
        <v>48</v>
      </c>
      <c r="E18" s="5" t="s">
        <v>46</v>
      </c>
      <c r="F18" s="5" t="s">
        <v>43</v>
      </c>
      <c r="G18" s="5" t="s">
        <v>47</v>
      </c>
      <c r="H18" s="5" t="s">
        <v>45</v>
      </c>
      <c r="I18" s="70" t="s">
        <v>45</v>
      </c>
      <c r="J18" s="5">
        <v>2011</v>
      </c>
      <c r="K18" s="32"/>
      <c r="L18" s="57">
        <v>0.71</v>
      </c>
      <c r="M18" s="8" t="s">
        <v>178</v>
      </c>
      <c r="N18" s="8" t="s">
        <v>177</v>
      </c>
      <c r="O18" s="34">
        <v>0.75</v>
      </c>
      <c r="P18" s="11" t="s">
        <v>185</v>
      </c>
      <c r="Q18" s="52">
        <v>0.53</v>
      </c>
      <c r="R18" s="52" t="s">
        <v>185</v>
      </c>
      <c r="S18" s="53">
        <v>0.5</v>
      </c>
      <c r="T18" s="53" t="s">
        <v>187</v>
      </c>
      <c r="U18" s="54">
        <v>0</v>
      </c>
      <c r="V18" s="54" t="s">
        <v>188</v>
      </c>
      <c r="W18" s="65">
        <v>0.45</v>
      </c>
      <c r="X18" s="55" t="str">
        <f t="shared" si="2"/>
        <v>BAJA</v>
      </c>
      <c r="Y18" s="66">
        <f t="shared" si="3"/>
        <v>0.57999999999999996</v>
      </c>
      <c r="Z18" s="66">
        <f t="shared" si="4"/>
        <v>0.57999999999999996</v>
      </c>
      <c r="AA18" s="66" t="str">
        <f t="shared" si="5"/>
        <v>MEDIO</v>
      </c>
      <c r="AB18" s="1">
        <f t="shared" si="6"/>
        <v>3</v>
      </c>
      <c r="AC18" s="1">
        <f t="shared" si="7"/>
        <v>3</v>
      </c>
      <c r="AD18" s="1" t="str">
        <f t="shared" si="0"/>
        <v>LO REAL ES IGUAL QUE LO PERCIBIDO</v>
      </c>
      <c r="AE18" s="1">
        <f t="shared" si="8"/>
        <v>0</v>
      </c>
      <c r="AF18" s="1">
        <f t="shared" si="9"/>
        <v>1</v>
      </c>
      <c r="AG18" s="1">
        <f t="shared" si="10"/>
        <v>0</v>
      </c>
    </row>
    <row r="19" spans="1:33" x14ac:dyDescent="0.2">
      <c r="A19" s="5" t="s">
        <v>229</v>
      </c>
      <c r="B19" s="5">
        <v>22</v>
      </c>
      <c r="C19" s="6" t="str">
        <f t="shared" si="1"/>
        <v>Adulto Joven</v>
      </c>
      <c r="D19" s="5" t="s">
        <v>48</v>
      </c>
      <c r="E19" s="5" t="s">
        <v>62</v>
      </c>
      <c r="F19" s="5" t="s">
        <v>43</v>
      </c>
      <c r="G19" s="5" t="s">
        <v>47</v>
      </c>
      <c r="H19" s="5" t="s">
        <v>45</v>
      </c>
      <c r="I19" s="70" t="s">
        <v>51</v>
      </c>
      <c r="J19" s="5">
        <v>2012</v>
      </c>
      <c r="K19" s="32"/>
      <c r="L19" s="57">
        <v>0.71</v>
      </c>
      <c r="M19" s="8" t="s">
        <v>178</v>
      </c>
      <c r="N19" s="8" t="s">
        <v>177</v>
      </c>
      <c r="O19" s="34">
        <v>0.52</v>
      </c>
      <c r="P19" s="11" t="s">
        <v>185</v>
      </c>
      <c r="Q19" s="52">
        <v>0</v>
      </c>
      <c r="R19" s="52" t="s">
        <v>188</v>
      </c>
      <c r="S19" s="53">
        <v>0.5</v>
      </c>
      <c r="T19" s="53" t="s">
        <v>187</v>
      </c>
      <c r="U19" s="54">
        <v>0</v>
      </c>
      <c r="V19" s="54" t="s">
        <v>188</v>
      </c>
      <c r="W19" s="65">
        <v>0.26</v>
      </c>
      <c r="X19" s="55" t="str">
        <f t="shared" si="2"/>
        <v>BAJA</v>
      </c>
      <c r="Y19" s="66">
        <f t="shared" si="3"/>
        <v>0.48499999999999999</v>
      </c>
      <c r="Z19" s="66">
        <f t="shared" si="4"/>
        <v>0.49</v>
      </c>
      <c r="AA19" s="66" t="str">
        <f t="shared" si="5"/>
        <v>BASICO</v>
      </c>
      <c r="AB19" s="1">
        <f t="shared" si="6"/>
        <v>2</v>
      </c>
      <c r="AC19" s="1">
        <f t="shared" si="7"/>
        <v>2</v>
      </c>
      <c r="AD19" s="1" t="str">
        <f t="shared" si="0"/>
        <v>LO REAL ES IGUAL QUE LO PERCIBIDO</v>
      </c>
      <c r="AE19" s="1">
        <f t="shared" si="8"/>
        <v>0</v>
      </c>
      <c r="AF19" s="1">
        <f t="shared" si="9"/>
        <v>1</v>
      </c>
      <c r="AG19" s="1">
        <f t="shared" si="10"/>
        <v>0</v>
      </c>
    </row>
    <row r="20" spans="1:33" x14ac:dyDescent="0.2">
      <c r="A20" s="5" t="s">
        <v>230</v>
      </c>
      <c r="B20" s="5">
        <v>22</v>
      </c>
      <c r="C20" s="6" t="str">
        <f t="shared" si="1"/>
        <v>Adulto Joven</v>
      </c>
      <c r="D20" s="5" t="s">
        <v>48</v>
      </c>
      <c r="E20" s="5" t="s">
        <v>63</v>
      </c>
      <c r="F20" s="5" t="s">
        <v>43</v>
      </c>
      <c r="G20" s="5" t="s">
        <v>47</v>
      </c>
      <c r="H20" s="5" t="s">
        <v>45</v>
      </c>
      <c r="I20" s="70" t="s">
        <v>51</v>
      </c>
      <c r="J20" s="5">
        <v>2011</v>
      </c>
      <c r="K20" s="32"/>
      <c r="L20" s="57">
        <v>0.75</v>
      </c>
      <c r="M20" s="8" t="s">
        <v>178</v>
      </c>
      <c r="N20" s="8" t="s">
        <v>177</v>
      </c>
      <c r="O20" s="34">
        <v>0.47</v>
      </c>
      <c r="P20" s="11" t="s">
        <v>187</v>
      </c>
      <c r="Q20" s="52">
        <v>0</v>
      </c>
      <c r="R20" s="52" t="s">
        <v>188</v>
      </c>
      <c r="S20" s="53">
        <v>0.75</v>
      </c>
      <c r="T20" s="53" t="s">
        <v>185</v>
      </c>
      <c r="U20" s="54">
        <v>0</v>
      </c>
      <c r="V20" s="54" t="s">
        <v>188</v>
      </c>
      <c r="W20" s="65">
        <v>0.31</v>
      </c>
      <c r="X20" s="55" t="str">
        <f t="shared" si="2"/>
        <v>BAJA</v>
      </c>
      <c r="Y20" s="66">
        <f t="shared" si="3"/>
        <v>0.53</v>
      </c>
      <c r="Z20" s="66">
        <f t="shared" si="4"/>
        <v>0.53</v>
      </c>
      <c r="AA20" s="66" t="str">
        <f t="shared" si="5"/>
        <v>MEDIO</v>
      </c>
      <c r="AB20" s="1">
        <f t="shared" si="6"/>
        <v>3</v>
      </c>
      <c r="AC20" s="1">
        <f t="shared" si="7"/>
        <v>2</v>
      </c>
      <c r="AD20" s="1" t="str">
        <f t="shared" si="0"/>
        <v>LO REAL ES MAYOR QUE LO PERCIBIDO</v>
      </c>
      <c r="AE20" s="1">
        <f t="shared" si="8"/>
        <v>1</v>
      </c>
      <c r="AF20" s="1">
        <f t="shared" si="9"/>
        <v>0</v>
      </c>
      <c r="AG20" s="1">
        <f t="shared" si="10"/>
        <v>0</v>
      </c>
    </row>
    <row r="21" spans="1:33" x14ac:dyDescent="0.2">
      <c r="A21" s="5" t="s">
        <v>231</v>
      </c>
      <c r="B21" s="5">
        <v>23</v>
      </c>
      <c r="C21" s="6" t="str">
        <f t="shared" si="1"/>
        <v>Adulto Joven</v>
      </c>
      <c r="D21" s="5" t="s">
        <v>48</v>
      </c>
      <c r="E21" s="5" t="s">
        <v>42</v>
      </c>
      <c r="F21" s="5" t="s">
        <v>43</v>
      </c>
      <c r="G21" s="5" t="s">
        <v>44</v>
      </c>
      <c r="H21" s="5" t="s">
        <v>45</v>
      </c>
      <c r="I21" s="70" t="s">
        <v>51</v>
      </c>
      <c r="J21" s="5">
        <v>2012</v>
      </c>
      <c r="K21" s="32"/>
      <c r="L21" s="57">
        <v>0.71</v>
      </c>
      <c r="M21" s="8" t="s">
        <v>178</v>
      </c>
      <c r="N21" s="8" t="s">
        <v>177</v>
      </c>
      <c r="O21" s="34">
        <v>0.79</v>
      </c>
      <c r="P21" s="11" t="s">
        <v>186</v>
      </c>
      <c r="Q21" s="52">
        <v>0</v>
      </c>
      <c r="R21" s="52" t="s">
        <v>188</v>
      </c>
      <c r="S21" s="53">
        <v>0.25</v>
      </c>
      <c r="T21" s="53" t="s">
        <v>188</v>
      </c>
      <c r="U21" s="54">
        <v>0</v>
      </c>
      <c r="V21" s="54" t="s">
        <v>188</v>
      </c>
      <c r="W21" s="65">
        <v>0.26</v>
      </c>
      <c r="X21" s="55" t="str">
        <f t="shared" si="2"/>
        <v>BAJA</v>
      </c>
      <c r="Y21" s="66">
        <f t="shared" si="3"/>
        <v>0.48499999999999999</v>
      </c>
      <c r="Z21" s="66">
        <f t="shared" si="4"/>
        <v>0.49</v>
      </c>
      <c r="AA21" s="66" t="str">
        <f t="shared" si="5"/>
        <v>BASICO</v>
      </c>
      <c r="AB21" s="1">
        <f t="shared" si="6"/>
        <v>2</v>
      </c>
      <c r="AC21" s="1">
        <f t="shared" si="7"/>
        <v>2</v>
      </c>
      <c r="AD21" s="1" t="str">
        <f t="shared" si="0"/>
        <v>LO REAL ES IGUAL QUE LO PERCIBIDO</v>
      </c>
      <c r="AE21" s="1">
        <f t="shared" si="8"/>
        <v>0</v>
      </c>
      <c r="AF21" s="1">
        <f t="shared" si="9"/>
        <v>1</v>
      </c>
      <c r="AG21" s="1">
        <f t="shared" si="10"/>
        <v>0</v>
      </c>
    </row>
    <row r="22" spans="1:33" x14ac:dyDescent="0.2">
      <c r="A22" s="5" t="s">
        <v>232</v>
      </c>
      <c r="B22" s="5">
        <v>23</v>
      </c>
      <c r="C22" s="6" t="str">
        <f t="shared" si="1"/>
        <v>Adulto Joven</v>
      </c>
      <c r="D22" s="5" t="s">
        <v>48</v>
      </c>
      <c r="E22" s="5" t="s">
        <v>64</v>
      </c>
      <c r="F22" s="5" t="s">
        <v>50</v>
      </c>
      <c r="G22" s="5" t="s">
        <v>44</v>
      </c>
      <c r="H22" s="5" t="s">
        <v>45</v>
      </c>
      <c r="I22" s="70" t="s">
        <v>45</v>
      </c>
      <c r="J22" s="5">
        <v>2012</v>
      </c>
      <c r="K22" s="32"/>
      <c r="L22" s="57">
        <v>0.89</v>
      </c>
      <c r="M22" s="8" t="s">
        <v>176</v>
      </c>
      <c r="N22" s="8" t="s">
        <v>181</v>
      </c>
      <c r="O22" s="34">
        <v>0.63</v>
      </c>
      <c r="P22" s="11" t="s">
        <v>185</v>
      </c>
      <c r="Q22" s="52">
        <v>0</v>
      </c>
      <c r="R22" s="52" t="s">
        <v>188</v>
      </c>
      <c r="S22" s="53">
        <v>0</v>
      </c>
      <c r="T22" s="53" t="s">
        <v>188</v>
      </c>
      <c r="U22" s="54">
        <v>0.25</v>
      </c>
      <c r="V22" s="54" t="s">
        <v>188</v>
      </c>
      <c r="W22" s="65">
        <v>0.22</v>
      </c>
      <c r="X22" s="55" t="str">
        <f t="shared" si="2"/>
        <v>NINGUNA</v>
      </c>
      <c r="Y22" s="66">
        <f t="shared" si="3"/>
        <v>0.55500000000000005</v>
      </c>
      <c r="Z22" s="66">
        <f t="shared" si="4"/>
        <v>0.56000000000000005</v>
      </c>
      <c r="AA22" s="66" t="str">
        <f t="shared" si="5"/>
        <v>MEDIO</v>
      </c>
      <c r="AB22" s="1">
        <f t="shared" si="6"/>
        <v>3</v>
      </c>
      <c r="AC22" s="1">
        <f t="shared" si="7"/>
        <v>3</v>
      </c>
      <c r="AD22" s="1" t="str">
        <f t="shared" si="0"/>
        <v>LO REAL ES IGUAL QUE LO PERCIBIDO</v>
      </c>
      <c r="AE22" s="1">
        <f t="shared" si="8"/>
        <v>0</v>
      </c>
      <c r="AF22" s="1">
        <f t="shared" si="9"/>
        <v>1</v>
      </c>
      <c r="AG22" s="1">
        <f t="shared" si="10"/>
        <v>0</v>
      </c>
    </row>
    <row r="23" spans="1:33" x14ac:dyDescent="0.2">
      <c r="A23" s="5" t="s">
        <v>233</v>
      </c>
      <c r="B23" s="5">
        <v>22</v>
      </c>
      <c r="C23" s="6" t="str">
        <f t="shared" si="1"/>
        <v>Adulto Joven</v>
      </c>
      <c r="D23" s="5" t="s">
        <v>41</v>
      </c>
      <c r="E23" s="5" t="s">
        <v>42</v>
      </c>
      <c r="F23" s="5" t="s">
        <v>43</v>
      </c>
      <c r="G23" s="5" t="s">
        <v>44</v>
      </c>
      <c r="H23" s="5" t="s">
        <v>51</v>
      </c>
      <c r="I23" s="70" t="s">
        <v>65</v>
      </c>
      <c r="J23" s="5">
        <v>2015</v>
      </c>
      <c r="K23" s="32"/>
      <c r="L23" s="57">
        <v>0.82</v>
      </c>
      <c r="M23" s="8" t="s">
        <v>176</v>
      </c>
      <c r="N23" s="8" t="s">
        <v>181</v>
      </c>
      <c r="O23" s="34">
        <v>0.49</v>
      </c>
      <c r="P23" s="11" t="s">
        <v>187</v>
      </c>
      <c r="Q23" s="52">
        <v>0.1</v>
      </c>
      <c r="R23" s="52" t="s">
        <v>188</v>
      </c>
      <c r="S23" s="53">
        <v>0.25</v>
      </c>
      <c r="T23" s="53" t="s">
        <v>188</v>
      </c>
      <c r="U23" s="54">
        <v>0</v>
      </c>
      <c r="V23" s="54" t="s">
        <v>188</v>
      </c>
      <c r="W23" s="65">
        <v>0.21</v>
      </c>
      <c r="X23" s="55" t="str">
        <f t="shared" si="2"/>
        <v>NINGUNA</v>
      </c>
      <c r="Y23" s="66">
        <f t="shared" si="3"/>
        <v>0.51500000000000001</v>
      </c>
      <c r="Z23" s="66">
        <f t="shared" si="4"/>
        <v>0.52</v>
      </c>
      <c r="AA23" s="66" t="str">
        <f t="shared" si="5"/>
        <v>MEDIO</v>
      </c>
      <c r="AB23" s="1">
        <f t="shared" si="6"/>
        <v>3</v>
      </c>
      <c r="AC23" s="1">
        <f t="shared" si="7"/>
        <v>1</v>
      </c>
      <c r="AD23" s="1" t="str">
        <f t="shared" si="0"/>
        <v>LO REAL ES MAYOR QUE LO PERCIBIDO</v>
      </c>
      <c r="AE23" s="1">
        <f t="shared" si="8"/>
        <v>1</v>
      </c>
      <c r="AF23" s="1">
        <f t="shared" si="9"/>
        <v>0</v>
      </c>
      <c r="AG23" s="1">
        <f t="shared" si="10"/>
        <v>0</v>
      </c>
    </row>
    <row r="24" spans="1:33" x14ac:dyDescent="0.2">
      <c r="A24" s="5" t="s">
        <v>234</v>
      </c>
      <c r="B24" s="5">
        <v>20</v>
      </c>
      <c r="C24" s="6" t="str">
        <f t="shared" si="1"/>
        <v>Adulto Joven</v>
      </c>
      <c r="D24" s="5" t="s">
        <v>48</v>
      </c>
      <c r="E24" s="5" t="s">
        <v>66</v>
      </c>
      <c r="F24" s="5" t="s">
        <v>43</v>
      </c>
      <c r="G24" s="5" t="s">
        <v>44</v>
      </c>
      <c r="H24" s="5" t="s">
        <v>45</v>
      </c>
      <c r="I24" s="70" t="s">
        <v>51</v>
      </c>
      <c r="J24" s="5">
        <v>2015</v>
      </c>
      <c r="K24" s="32"/>
      <c r="L24" s="57">
        <v>0.86</v>
      </c>
      <c r="M24" s="8" t="s">
        <v>176</v>
      </c>
      <c r="N24" s="8" t="s">
        <v>181</v>
      </c>
      <c r="O24" s="34">
        <v>0.65</v>
      </c>
      <c r="P24" s="11" t="s">
        <v>185</v>
      </c>
      <c r="Q24" s="52">
        <v>0.47</v>
      </c>
      <c r="R24" s="52" t="s">
        <v>187</v>
      </c>
      <c r="S24" s="53">
        <v>0.5</v>
      </c>
      <c r="T24" s="53" t="s">
        <v>187</v>
      </c>
      <c r="U24" s="54">
        <v>0.25</v>
      </c>
      <c r="V24" s="54" t="s">
        <v>188</v>
      </c>
      <c r="W24" s="65">
        <v>0.47</v>
      </c>
      <c r="X24" s="55" t="str">
        <f t="shared" si="2"/>
        <v>BAJA</v>
      </c>
      <c r="Y24" s="66">
        <f t="shared" si="3"/>
        <v>0.66500000000000004</v>
      </c>
      <c r="Z24" s="66">
        <f t="shared" si="4"/>
        <v>0.67</v>
      </c>
      <c r="AA24" s="66" t="str">
        <f t="shared" si="5"/>
        <v>MEDIO</v>
      </c>
      <c r="AB24" s="1">
        <f t="shared" si="6"/>
        <v>3</v>
      </c>
      <c r="AC24" s="1">
        <f t="shared" si="7"/>
        <v>2</v>
      </c>
      <c r="AD24" s="1" t="str">
        <f t="shared" si="0"/>
        <v>LO REAL ES MAYOR QUE LO PERCIBIDO</v>
      </c>
      <c r="AE24" s="1">
        <f t="shared" si="8"/>
        <v>1</v>
      </c>
      <c r="AF24" s="1">
        <f t="shared" si="9"/>
        <v>0</v>
      </c>
      <c r="AG24" s="1">
        <f t="shared" si="10"/>
        <v>0</v>
      </c>
    </row>
    <row r="25" spans="1:33" x14ac:dyDescent="0.2">
      <c r="A25" s="5" t="s">
        <v>235</v>
      </c>
      <c r="B25" s="5">
        <v>19</v>
      </c>
      <c r="C25" s="6" t="str">
        <f t="shared" si="1"/>
        <v>Adulto Joven</v>
      </c>
      <c r="D25" s="5" t="s">
        <v>48</v>
      </c>
      <c r="E25" s="5" t="s">
        <v>67</v>
      </c>
      <c r="F25" s="5" t="s">
        <v>43</v>
      </c>
      <c r="G25" s="5" t="s">
        <v>44</v>
      </c>
      <c r="H25" s="5" t="s">
        <v>45</v>
      </c>
      <c r="I25" s="70" t="s">
        <v>45</v>
      </c>
      <c r="J25" s="5">
        <v>2014</v>
      </c>
      <c r="K25" s="32"/>
      <c r="L25" s="57">
        <v>0.86</v>
      </c>
      <c r="M25" s="8" t="s">
        <v>176</v>
      </c>
      <c r="N25" s="8" t="s">
        <v>181</v>
      </c>
      <c r="O25" s="34">
        <v>0.77</v>
      </c>
      <c r="P25" s="11" t="s">
        <v>186</v>
      </c>
      <c r="Q25" s="52">
        <v>0</v>
      </c>
      <c r="R25" s="52" t="s">
        <v>188</v>
      </c>
      <c r="S25" s="53">
        <v>0.5</v>
      </c>
      <c r="T25" s="53" t="s">
        <v>187</v>
      </c>
      <c r="U25" s="54">
        <v>0</v>
      </c>
      <c r="V25" s="54" t="s">
        <v>188</v>
      </c>
      <c r="W25" s="65">
        <v>0.32</v>
      </c>
      <c r="X25" s="55" t="str">
        <f t="shared" si="2"/>
        <v>BAJA</v>
      </c>
      <c r="Y25" s="66">
        <f t="shared" si="3"/>
        <v>0.59</v>
      </c>
      <c r="Z25" s="66">
        <f t="shared" si="4"/>
        <v>0.59</v>
      </c>
      <c r="AA25" s="66" t="str">
        <f t="shared" si="5"/>
        <v>MEDIO</v>
      </c>
      <c r="AB25" s="1">
        <f t="shared" si="6"/>
        <v>3</v>
      </c>
      <c r="AC25" s="1">
        <f t="shared" si="7"/>
        <v>3</v>
      </c>
      <c r="AD25" s="1" t="str">
        <f t="shared" si="0"/>
        <v>LO REAL ES IGUAL QUE LO PERCIBIDO</v>
      </c>
      <c r="AE25" s="1">
        <f t="shared" si="8"/>
        <v>0</v>
      </c>
      <c r="AF25" s="1">
        <f t="shared" si="9"/>
        <v>1</v>
      </c>
      <c r="AG25" s="1">
        <f t="shared" si="10"/>
        <v>0</v>
      </c>
    </row>
    <row r="26" spans="1:33" x14ac:dyDescent="0.2">
      <c r="A26" s="5" t="s">
        <v>236</v>
      </c>
      <c r="B26" s="5">
        <v>25</v>
      </c>
      <c r="C26" s="6" t="str">
        <f t="shared" si="1"/>
        <v>Adulto Joven</v>
      </c>
      <c r="D26" s="5" t="s">
        <v>48</v>
      </c>
      <c r="E26" s="5" t="s">
        <v>42</v>
      </c>
      <c r="F26" s="5" t="s">
        <v>43</v>
      </c>
      <c r="G26" s="5" t="s">
        <v>47</v>
      </c>
      <c r="H26" s="5" t="s">
        <v>45</v>
      </c>
      <c r="I26" s="70" t="s">
        <v>45</v>
      </c>
      <c r="J26" s="5">
        <v>2012</v>
      </c>
      <c r="K26" s="32"/>
      <c r="L26" s="57">
        <v>0.96</v>
      </c>
      <c r="M26" s="8" t="s">
        <v>176</v>
      </c>
      <c r="N26" s="8" t="s">
        <v>181</v>
      </c>
      <c r="O26" s="34">
        <v>0.86</v>
      </c>
      <c r="P26" s="11" t="s">
        <v>186</v>
      </c>
      <c r="Q26" s="52">
        <v>0</v>
      </c>
      <c r="R26" s="52" t="s">
        <v>188</v>
      </c>
      <c r="S26" s="53">
        <v>0.5</v>
      </c>
      <c r="T26" s="53" t="s">
        <v>187</v>
      </c>
      <c r="U26" s="54">
        <v>0.25</v>
      </c>
      <c r="V26" s="54" t="s">
        <v>188</v>
      </c>
      <c r="W26" s="65">
        <v>0.4</v>
      </c>
      <c r="X26" s="55" t="str">
        <f t="shared" si="2"/>
        <v>BAJA</v>
      </c>
      <c r="Y26" s="66">
        <f t="shared" si="3"/>
        <v>0.67999999999999994</v>
      </c>
      <c r="Z26" s="66">
        <f t="shared" si="4"/>
        <v>0.68</v>
      </c>
      <c r="AA26" s="66" t="str">
        <f t="shared" si="5"/>
        <v>MEDIO</v>
      </c>
      <c r="AB26" s="1">
        <f t="shared" si="6"/>
        <v>3</v>
      </c>
      <c r="AC26" s="1">
        <f t="shared" si="7"/>
        <v>3</v>
      </c>
      <c r="AD26" s="1" t="str">
        <f t="shared" si="0"/>
        <v>LO REAL ES IGUAL QUE LO PERCIBIDO</v>
      </c>
      <c r="AE26" s="1">
        <f t="shared" si="8"/>
        <v>0</v>
      </c>
      <c r="AF26" s="1">
        <f t="shared" si="9"/>
        <v>1</v>
      </c>
      <c r="AG26" s="1">
        <f t="shared" si="10"/>
        <v>0</v>
      </c>
    </row>
    <row r="27" spans="1:33" x14ac:dyDescent="0.2">
      <c r="A27" s="5" t="s">
        <v>237</v>
      </c>
      <c r="B27" s="5">
        <v>18</v>
      </c>
      <c r="C27" s="6" t="str">
        <f t="shared" si="1"/>
        <v>Adulto Joven</v>
      </c>
      <c r="D27" s="5" t="s">
        <v>48</v>
      </c>
      <c r="E27" s="5" t="s">
        <v>42</v>
      </c>
      <c r="F27" s="5" t="s">
        <v>43</v>
      </c>
      <c r="G27" s="5" t="s">
        <v>44</v>
      </c>
      <c r="H27" s="5" t="s">
        <v>45</v>
      </c>
      <c r="I27" s="70" t="s">
        <v>45</v>
      </c>
      <c r="J27" s="5">
        <v>2011</v>
      </c>
      <c r="K27" s="32"/>
      <c r="L27" s="57">
        <v>0.21</v>
      </c>
      <c r="M27" s="8" t="s">
        <v>183</v>
      </c>
      <c r="N27" s="8" t="s">
        <v>182</v>
      </c>
      <c r="O27" s="34">
        <v>0.41</v>
      </c>
      <c r="P27" s="11" t="s">
        <v>187</v>
      </c>
      <c r="Q27" s="52">
        <v>0.57999999999999996</v>
      </c>
      <c r="R27" s="52" t="s">
        <v>185</v>
      </c>
      <c r="S27" s="53">
        <v>0</v>
      </c>
      <c r="T27" s="53" t="s">
        <v>188</v>
      </c>
      <c r="U27" s="54">
        <v>0</v>
      </c>
      <c r="V27" s="54" t="s">
        <v>188</v>
      </c>
      <c r="W27" s="65">
        <v>0.25</v>
      </c>
      <c r="X27" s="55" t="str">
        <f t="shared" si="2"/>
        <v>NINGUNA</v>
      </c>
      <c r="Y27" s="66">
        <f t="shared" si="3"/>
        <v>0.22999999999999998</v>
      </c>
      <c r="Z27" s="66">
        <f t="shared" si="4"/>
        <v>0.23</v>
      </c>
      <c r="AA27" s="66" t="str">
        <f t="shared" si="5"/>
        <v>NINGUNO</v>
      </c>
      <c r="AB27" s="1">
        <f t="shared" si="6"/>
        <v>1</v>
      </c>
      <c r="AC27" s="1">
        <f t="shared" si="7"/>
        <v>3</v>
      </c>
      <c r="AD27" s="1" t="str">
        <f t="shared" si="0"/>
        <v>LO REAL ES MENOR QUE LO PERCIBIDO</v>
      </c>
      <c r="AE27" s="1">
        <f t="shared" si="8"/>
        <v>0</v>
      </c>
      <c r="AF27" s="1">
        <f t="shared" si="9"/>
        <v>0</v>
      </c>
      <c r="AG27" s="1">
        <f t="shared" si="10"/>
        <v>1</v>
      </c>
    </row>
    <row r="28" spans="1:33" x14ac:dyDescent="0.2">
      <c r="A28" s="5" t="s">
        <v>238</v>
      </c>
      <c r="B28" s="5">
        <v>21</v>
      </c>
      <c r="C28" s="6" t="str">
        <f t="shared" si="1"/>
        <v>Adulto Joven</v>
      </c>
      <c r="D28" s="5" t="s">
        <v>48</v>
      </c>
      <c r="E28" s="5" t="s">
        <v>66</v>
      </c>
      <c r="F28" s="5" t="s">
        <v>43</v>
      </c>
      <c r="G28" s="5" t="s">
        <v>47</v>
      </c>
      <c r="H28" s="5" t="s">
        <v>45</v>
      </c>
      <c r="I28" s="70" t="s">
        <v>45</v>
      </c>
      <c r="J28" s="5">
        <v>2010</v>
      </c>
      <c r="K28" s="32"/>
      <c r="L28" s="57">
        <v>0.71</v>
      </c>
      <c r="M28" s="8" t="s">
        <v>178</v>
      </c>
      <c r="N28" s="8" t="s">
        <v>177</v>
      </c>
      <c r="O28" s="34">
        <v>0.74</v>
      </c>
      <c r="P28" s="11" t="s">
        <v>185</v>
      </c>
      <c r="Q28" s="52">
        <v>0</v>
      </c>
      <c r="R28" s="52" t="s">
        <v>188</v>
      </c>
      <c r="S28" s="53">
        <v>0.25</v>
      </c>
      <c r="T28" s="53" t="s">
        <v>188</v>
      </c>
      <c r="U28" s="54">
        <v>0</v>
      </c>
      <c r="V28" s="54" t="s">
        <v>188</v>
      </c>
      <c r="W28" s="65">
        <v>0.25</v>
      </c>
      <c r="X28" s="55" t="str">
        <f t="shared" si="2"/>
        <v>NINGUNA</v>
      </c>
      <c r="Y28" s="66">
        <f t="shared" si="3"/>
        <v>0.48</v>
      </c>
      <c r="Z28" s="66">
        <f t="shared" si="4"/>
        <v>0.48</v>
      </c>
      <c r="AA28" s="66" t="str">
        <f t="shared" si="5"/>
        <v>BASICO</v>
      </c>
      <c r="AB28" s="1">
        <f t="shared" si="6"/>
        <v>2</v>
      </c>
      <c r="AC28" s="1">
        <f t="shared" si="7"/>
        <v>3</v>
      </c>
      <c r="AD28" s="1" t="str">
        <f t="shared" si="0"/>
        <v>LO REAL ES MENOR QUE LO PERCIBIDO</v>
      </c>
      <c r="AE28" s="1">
        <f t="shared" si="8"/>
        <v>0</v>
      </c>
      <c r="AF28" s="1">
        <f t="shared" si="9"/>
        <v>0</v>
      </c>
      <c r="AG28" s="1">
        <f t="shared" si="10"/>
        <v>1</v>
      </c>
    </row>
    <row r="29" spans="1:33" x14ac:dyDescent="0.2">
      <c r="A29" s="5" t="s">
        <v>239</v>
      </c>
      <c r="B29" s="5">
        <v>53</v>
      </c>
      <c r="C29" s="6" t="str">
        <f t="shared" si="1"/>
        <v>Adulto</v>
      </c>
      <c r="D29" s="5" t="s">
        <v>48</v>
      </c>
      <c r="E29" s="5" t="s">
        <v>66</v>
      </c>
      <c r="F29" s="5" t="s">
        <v>43</v>
      </c>
      <c r="G29" s="5" t="s">
        <v>47</v>
      </c>
      <c r="H29" s="5" t="s">
        <v>51</v>
      </c>
      <c r="I29" s="70" t="s">
        <v>51</v>
      </c>
      <c r="J29" s="5">
        <v>2015</v>
      </c>
      <c r="K29" s="32"/>
      <c r="L29" s="57">
        <v>0.75</v>
      </c>
      <c r="M29" s="8" t="s">
        <v>178</v>
      </c>
      <c r="N29" s="8" t="s">
        <v>177</v>
      </c>
      <c r="O29" s="34">
        <v>0.61</v>
      </c>
      <c r="P29" s="11" t="s">
        <v>185</v>
      </c>
      <c r="Q29" s="52">
        <v>0</v>
      </c>
      <c r="R29" s="52" t="s">
        <v>188</v>
      </c>
      <c r="S29" s="53">
        <v>0.5</v>
      </c>
      <c r="T29" s="53" t="s">
        <v>187</v>
      </c>
      <c r="U29" s="54">
        <v>0</v>
      </c>
      <c r="V29" s="54" t="s">
        <v>188</v>
      </c>
      <c r="W29" s="65">
        <v>0.28000000000000003</v>
      </c>
      <c r="X29" s="55" t="str">
        <f t="shared" si="2"/>
        <v>BAJA</v>
      </c>
      <c r="Y29" s="66">
        <f t="shared" si="3"/>
        <v>0.51500000000000001</v>
      </c>
      <c r="Z29" s="66">
        <f t="shared" si="4"/>
        <v>0.52</v>
      </c>
      <c r="AA29" s="66" t="str">
        <f t="shared" si="5"/>
        <v>MEDIO</v>
      </c>
      <c r="AB29" s="1">
        <f t="shared" si="6"/>
        <v>3</v>
      </c>
      <c r="AC29" s="1">
        <f t="shared" si="7"/>
        <v>2</v>
      </c>
      <c r="AD29" s="1" t="str">
        <f t="shared" si="0"/>
        <v>LO REAL ES MAYOR QUE LO PERCIBIDO</v>
      </c>
      <c r="AE29" s="1">
        <f t="shared" si="8"/>
        <v>1</v>
      </c>
      <c r="AF29" s="1">
        <f t="shared" si="9"/>
        <v>0</v>
      </c>
      <c r="AG29" s="1">
        <f t="shared" si="10"/>
        <v>0</v>
      </c>
    </row>
    <row r="30" spans="1:33" x14ac:dyDescent="0.2">
      <c r="A30" s="5" t="s">
        <v>240</v>
      </c>
      <c r="B30" s="5">
        <v>45</v>
      </c>
      <c r="C30" s="6" t="str">
        <f t="shared" si="1"/>
        <v>Adulto</v>
      </c>
      <c r="D30" s="5" t="s">
        <v>48</v>
      </c>
      <c r="E30" s="5" t="s">
        <v>42</v>
      </c>
      <c r="F30" s="5" t="s">
        <v>43</v>
      </c>
      <c r="G30" s="5" t="s">
        <v>68</v>
      </c>
      <c r="H30" s="5" t="s">
        <v>65</v>
      </c>
      <c r="I30" s="70" t="s">
        <v>51</v>
      </c>
      <c r="J30" s="5">
        <v>2018</v>
      </c>
      <c r="K30" s="32"/>
      <c r="L30" s="57">
        <v>0.36</v>
      </c>
      <c r="M30" s="8" t="s">
        <v>179</v>
      </c>
      <c r="N30" s="8" t="s">
        <v>182</v>
      </c>
      <c r="O30" s="34">
        <v>0.12</v>
      </c>
      <c r="P30" s="11" t="s">
        <v>188</v>
      </c>
      <c r="Q30" s="52">
        <v>0</v>
      </c>
      <c r="R30" s="52" t="s">
        <v>188</v>
      </c>
      <c r="S30" s="53">
        <v>0.25</v>
      </c>
      <c r="T30" s="53" t="s">
        <v>188</v>
      </c>
      <c r="U30" s="54">
        <v>0.25</v>
      </c>
      <c r="V30" s="54" t="s">
        <v>188</v>
      </c>
      <c r="W30" s="65">
        <v>0.16</v>
      </c>
      <c r="X30" s="55" t="str">
        <f t="shared" si="2"/>
        <v>NINGUNA</v>
      </c>
      <c r="Y30" s="66">
        <f t="shared" si="3"/>
        <v>0.26</v>
      </c>
      <c r="Z30" s="66">
        <f t="shared" si="4"/>
        <v>0.26</v>
      </c>
      <c r="AA30" s="66" t="str">
        <f t="shared" si="5"/>
        <v>BASICO</v>
      </c>
      <c r="AB30" s="1">
        <f t="shared" si="6"/>
        <v>2</v>
      </c>
      <c r="AC30" s="1">
        <f t="shared" si="7"/>
        <v>2</v>
      </c>
      <c r="AD30" s="1" t="str">
        <f t="shared" si="0"/>
        <v>LO REAL ES IGUAL QUE LO PERCIBIDO</v>
      </c>
      <c r="AE30" s="1">
        <f t="shared" si="8"/>
        <v>0</v>
      </c>
      <c r="AF30" s="1">
        <f t="shared" si="9"/>
        <v>1</v>
      </c>
      <c r="AG30" s="1">
        <f t="shared" si="10"/>
        <v>0</v>
      </c>
    </row>
    <row r="31" spans="1:33" x14ac:dyDescent="0.2">
      <c r="A31" s="5" t="s">
        <v>241</v>
      </c>
      <c r="B31" s="5">
        <v>22</v>
      </c>
      <c r="C31" s="6" t="str">
        <f t="shared" si="1"/>
        <v>Adulto Joven</v>
      </c>
      <c r="D31" s="5" t="s">
        <v>48</v>
      </c>
      <c r="E31" s="5" t="s">
        <v>46</v>
      </c>
      <c r="F31" s="5" t="s">
        <v>43</v>
      </c>
      <c r="G31" s="5" t="s">
        <v>44</v>
      </c>
      <c r="H31" s="5" t="s">
        <v>45</v>
      </c>
      <c r="I31" s="70" t="s">
        <v>45</v>
      </c>
      <c r="J31" s="5">
        <v>2009</v>
      </c>
      <c r="K31" s="32"/>
      <c r="L31" s="57">
        <v>0.64</v>
      </c>
      <c r="M31" s="8" t="s">
        <v>178</v>
      </c>
      <c r="N31" s="8" t="s">
        <v>177</v>
      </c>
      <c r="O31" s="34">
        <v>0.82</v>
      </c>
      <c r="P31" s="11" t="s">
        <v>186</v>
      </c>
      <c r="Q31" s="52">
        <v>0</v>
      </c>
      <c r="R31" s="52" t="s">
        <v>188</v>
      </c>
      <c r="S31" s="53">
        <v>0.25</v>
      </c>
      <c r="T31" s="53" t="s">
        <v>188</v>
      </c>
      <c r="U31" s="54">
        <v>0</v>
      </c>
      <c r="V31" s="54" t="s">
        <v>188</v>
      </c>
      <c r="W31" s="65">
        <v>0.27</v>
      </c>
      <c r="X31" s="55" t="str">
        <f t="shared" si="2"/>
        <v>BAJA</v>
      </c>
      <c r="Y31" s="66">
        <f t="shared" si="3"/>
        <v>0.45500000000000002</v>
      </c>
      <c r="Z31" s="66">
        <f t="shared" si="4"/>
        <v>0.46</v>
      </c>
      <c r="AA31" s="66" t="str">
        <f t="shared" si="5"/>
        <v>BASICO</v>
      </c>
      <c r="AB31" s="1">
        <f t="shared" si="6"/>
        <v>2</v>
      </c>
      <c r="AC31" s="1">
        <f t="shared" si="7"/>
        <v>3</v>
      </c>
      <c r="AD31" s="1" t="str">
        <f t="shared" si="0"/>
        <v>LO REAL ES MENOR QUE LO PERCIBIDO</v>
      </c>
      <c r="AE31" s="1">
        <f t="shared" si="8"/>
        <v>0</v>
      </c>
      <c r="AF31" s="1">
        <f t="shared" si="9"/>
        <v>0</v>
      </c>
      <c r="AG31" s="1">
        <f t="shared" si="10"/>
        <v>1</v>
      </c>
    </row>
    <row r="32" spans="1:33" x14ac:dyDescent="0.2">
      <c r="A32" s="5" t="s">
        <v>242</v>
      </c>
      <c r="B32" s="5">
        <v>51</v>
      </c>
      <c r="C32" s="6" t="str">
        <f t="shared" si="1"/>
        <v>Adulto</v>
      </c>
      <c r="D32" s="5" t="s">
        <v>48</v>
      </c>
      <c r="E32" s="5" t="s">
        <v>46</v>
      </c>
      <c r="F32" s="5" t="s">
        <v>43</v>
      </c>
      <c r="G32" s="5" t="s">
        <v>44</v>
      </c>
      <c r="H32" s="5" t="s">
        <v>45</v>
      </c>
      <c r="I32" s="70" t="s">
        <v>51</v>
      </c>
      <c r="J32" s="5">
        <v>2018</v>
      </c>
      <c r="K32" s="32"/>
      <c r="L32" s="57">
        <v>0.82</v>
      </c>
      <c r="M32" s="8" t="s">
        <v>176</v>
      </c>
      <c r="N32" s="8" t="s">
        <v>181</v>
      </c>
      <c r="O32" s="34">
        <v>0.67</v>
      </c>
      <c r="P32" s="11" t="s">
        <v>185</v>
      </c>
      <c r="Q32" s="52">
        <v>0</v>
      </c>
      <c r="R32" s="52" t="s">
        <v>188</v>
      </c>
      <c r="S32" s="53">
        <v>0.5</v>
      </c>
      <c r="T32" s="53" t="s">
        <v>187</v>
      </c>
      <c r="U32" s="54">
        <v>0</v>
      </c>
      <c r="V32" s="54" t="s">
        <v>188</v>
      </c>
      <c r="W32" s="65">
        <v>0.28999999999999998</v>
      </c>
      <c r="X32" s="55" t="str">
        <f t="shared" si="2"/>
        <v>BAJA</v>
      </c>
      <c r="Y32" s="66">
        <f t="shared" si="3"/>
        <v>0.55499999999999994</v>
      </c>
      <c r="Z32" s="66">
        <f t="shared" si="4"/>
        <v>0.56000000000000005</v>
      </c>
      <c r="AA32" s="66" t="str">
        <f t="shared" si="5"/>
        <v>MEDIO</v>
      </c>
      <c r="AB32" s="1">
        <f t="shared" si="6"/>
        <v>3</v>
      </c>
      <c r="AC32" s="1">
        <f t="shared" si="7"/>
        <v>2</v>
      </c>
      <c r="AD32" s="1" t="str">
        <f t="shared" si="0"/>
        <v>LO REAL ES MAYOR QUE LO PERCIBIDO</v>
      </c>
      <c r="AE32" s="1">
        <f t="shared" si="8"/>
        <v>1</v>
      </c>
      <c r="AF32" s="1">
        <f t="shared" si="9"/>
        <v>0</v>
      </c>
      <c r="AG32" s="1">
        <f t="shared" si="10"/>
        <v>0</v>
      </c>
    </row>
    <row r="33" spans="1:33" x14ac:dyDescent="0.2">
      <c r="A33" s="5" t="s">
        <v>243</v>
      </c>
      <c r="B33" s="5">
        <v>45</v>
      </c>
      <c r="C33" s="6" t="str">
        <f t="shared" si="1"/>
        <v>Adulto</v>
      </c>
      <c r="D33" s="5" t="s">
        <v>48</v>
      </c>
      <c r="E33" s="5" t="s">
        <v>42</v>
      </c>
      <c r="F33" s="5" t="s">
        <v>43</v>
      </c>
      <c r="G33" s="5" t="s">
        <v>44</v>
      </c>
      <c r="H33" s="5" t="s">
        <v>45</v>
      </c>
      <c r="I33" s="70" t="s">
        <v>51</v>
      </c>
      <c r="J33" s="5">
        <v>2015</v>
      </c>
      <c r="K33" s="32"/>
      <c r="L33" s="57">
        <v>0.46</v>
      </c>
      <c r="M33" s="8" t="s">
        <v>179</v>
      </c>
      <c r="N33" s="8" t="s">
        <v>180</v>
      </c>
      <c r="O33" s="34">
        <v>0.6</v>
      </c>
      <c r="P33" s="11" t="s">
        <v>185</v>
      </c>
      <c r="Q33" s="52">
        <v>0</v>
      </c>
      <c r="R33" s="52" t="s">
        <v>188</v>
      </c>
      <c r="S33" s="53">
        <v>0</v>
      </c>
      <c r="T33" s="53" t="s">
        <v>188</v>
      </c>
      <c r="U33" s="54">
        <v>0</v>
      </c>
      <c r="V33" s="54" t="s">
        <v>188</v>
      </c>
      <c r="W33" s="65">
        <v>0.15</v>
      </c>
      <c r="X33" s="55" t="str">
        <f t="shared" si="2"/>
        <v>NINGUNA</v>
      </c>
      <c r="Y33" s="66">
        <f t="shared" si="3"/>
        <v>0.30499999999999999</v>
      </c>
      <c r="Z33" s="66">
        <f t="shared" si="4"/>
        <v>0.31</v>
      </c>
      <c r="AA33" s="66" t="str">
        <f t="shared" si="5"/>
        <v>BASICO</v>
      </c>
      <c r="AB33" s="1">
        <f t="shared" si="6"/>
        <v>2</v>
      </c>
      <c r="AC33" s="1">
        <f t="shared" si="7"/>
        <v>2</v>
      </c>
      <c r="AD33" s="1" t="str">
        <f t="shared" si="0"/>
        <v>LO REAL ES IGUAL QUE LO PERCIBIDO</v>
      </c>
      <c r="AE33" s="1">
        <f t="shared" si="8"/>
        <v>0</v>
      </c>
      <c r="AF33" s="1">
        <f t="shared" si="9"/>
        <v>1</v>
      </c>
      <c r="AG33" s="1">
        <f t="shared" si="10"/>
        <v>0</v>
      </c>
    </row>
    <row r="34" spans="1:33" x14ac:dyDescent="0.2">
      <c r="A34" s="5" t="s">
        <v>244</v>
      </c>
      <c r="B34" s="5">
        <v>20</v>
      </c>
      <c r="C34" s="6" t="str">
        <f t="shared" si="1"/>
        <v>Adulto Joven</v>
      </c>
      <c r="D34" s="5" t="s">
        <v>48</v>
      </c>
      <c r="E34" s="5" t="s">
        <v>62</v>
      </c>
      <c r="F34" s="5" t="s">
        <v>43</v>
      </c>
      <c r="G34" s="5" t="s">
        <v>47</v>
      </c>
      <c r="H34" s="5" t="s">
        <v>51</v>
      </c>
      <c r="I34" s="70" t="s">
        <v>45</v>
      </c>
      <c r="J34" s="5">
        <v>2011</v>
      </c>
      <c r="K34" s="32"/>
      <c r="L34" s="57">
        <v>0.64</v>
      </c>
      <c r="M34" s="8" t="s">
        <v>178</v>
      </c>
      <c r="N34" s="8" t="s">
        <v>177</v>
      </c>
      <c r="O34" s="34">
        <v>0.7</v>
      </c>
      <c r="P34" s="11" t="s">
        <v>185</v>
      </c>
      <c r="Q34" s="52">
        <v>0</v>
      </c>
      <c r="R34" s="52" t="s">
        <v>188</v>
      </c>
      <c r="S34" s="53">
        <v>0.75</v>
      </c>
      <c r="T34" s="53" t="s">
        <v>185</v>
      </c>
      <c r="U34" s="54">
        <v>0.25</v>
      </c>
      <c r="V34" s="54" t="s">
        <v>188</v>
      </c>
      <c r="W34" s="65">
        <v>0.43</v>
      </c>
      <c r="X34" s="55" t="str">
        <f t="shared" si="2"/>
        <v>BAJA</v>
      </c>
      <c r="Y34" s="66">
        <f t="shared" si="3"/>
        <v>0.53500000000000003</v>
      </c>
      <c r="Z34" s="66">
        <f t="shared" si="4"/>
        <v>0.54</v>
      </c>
      <c r="AA34" s="66" t="str">
        <f t="shared" si="5"/>
        <v>MEDIO</v>
      </c>
      <c r="AB34" s="1">
        <f t="shared" si="6"/>
        <v>3</v>
      </c>
      <c r="AC34" s="1">
        <f t="shared" si="7"/>
        <v>3</v>
      </c>
      <c r="AD34" s="1" t="str">
        <f t="shared" si="0"/>
        <v>LO REAL ES IGUAL QUE LO PERCIBIDO</v>
      </c>
      <c r="AE34" s="1">
        <f t="shared" si="8"/>
        <v>0</v>
      </c>
      <c r="AF34" s="1">
        <f t="shared" si="9"/>
        <v>1</v>
      </c>
      <c r="AG34" s="1">
        <f t="shared" si="10"/>
        <v>0</v>
      </c>
    </row>
    <row r="35" spans="1:33" x14ac:dyDescent="0.2">
      <c r="A35" s="5" t="s">
        <v>245</v>
      </c>
      <c r="B35" s="5">
        <v>23</v>
      </c>
      <c r="C35" s="6" t="str">
        <f t="shared" si="1"/>
        <v>Adulto Joven</v>
      </c>
      <c r="D35" s="5" t="s">
        <v>48</v>
      </c>
      <c r="E35" s="5" t="s">
        <v>42</v>
      </c>
      <c r="F35" s="5" t="s">
        <v>43</v>
      </c>
      <c r="G35" s="5" t="s">
        <v>44</v>
      </c>
      <c r="H35" s="5" t="s">
        <v>45</v>
      </c>
      <c r="I35" s="70" t="s">
        <v>45</v>
      </c>
      <c r="J35" s="5">
        <v>2010</v>
      </c>
      <c r="K35" s="32"/>
      <c r="L35" s="57">
        <v>0.39</v>
      </c>
      <c r="M35" s="8" t="s">
        <v>179</v>
      </c>
      <c r="N35" s="8" t="s">
        <v>182</v>
      </c>
      <c r="O35" s="34">
        <v>0.38</v>
      </c>
      <c r="P35" s="11" t="s">
        <v>187</v>
      </c>
      <c r="Q35" s="52">
        <v>0.25</v>
      </c>
      <c r="R35" s="52" t="s">
        <v>188</v>
      </c>
      <c r="S35" s="53">
        <v>0.75</v>
      </c>
      <c r="T35" s="53" t="s">
        <v>185</v>
      </c>
      <c r="U35" s="54">
        <v>0.25</v>
      </c>
      <c r="V35" s="54" t="s">
        <v>188</v>
      </c>
      <c r="W35" s="65">
        <v>0.41</v>
      </c>
      <c r="X35" s="55" t="str">
        <f t="shared" si="2"/>
        <v>BAJA</v>
      </c>
      <c r="Y35" s="66">
        <f t="shared" si="3"/>
        <v>0.4</v>
      </c>
      <c r="Z35" s="66">
        <f t="shared" si="4"/>
        <v>0.4</v>
      </c>
      <c r="AA35" s="66" t="str">
        <f t="shared" si="5"/>
        <v>BASICO</v>
      </c>
      <c r="AB35" s="1">
        <f t="shared" si="6"/>
        <v>2</v>
      </c>
      <c r="AC35" s="1">
        <f t="shared" si="7"/>
        <v>3</v>
      </c>
      <c r="AD35" s="1" t="str">
        <f t="shared" si="0"/>
        <v>LO REAL ES MENOR QUE LO PERCIBIDO</v>
      </c>
      <c r="AE35" s="1">
        <f t="shared" si="8"/>
        <v>0</v>
      </c>
      <c r="AF35" s="1">
        <f t="shared" si="9"/>
        <v>0</v>
      </c>
      <c r="AG35" s="1">
        <f t="shared" si="10"/>
        <v>1</v>
      </c>
    </row>
    <row r="36" spans="1:33" x14ac:dyDescent="0.2">
      <c r="A36" s="5" t="s">
        <v>246</v>
      </c>
      <c r="B36" s="5">
        <v>25</v>
      </c>
      <c r="C36" s="6" t="str">
        <f t="shared" si="1"/>
        <v>Adulto Joven</v>
      </c>
      <c r="D36" s="5" t="s">
        <v>48</v>
      </c>
      <c r="E36" s="5" t="s">
        <v>69</v>
      </c>
      <c r="F36" s="5" t="s">
        <v>43</v>
      </c>
      <c r="G36" s="5" t="s">
        <v>47</v>
      </c>
      <c r="H36" s="5" t="s">
        <v>45</v>
      </c>
      <c r="I36" s="70" t="s">
        <v>51</v>
      </c>
      <c r="J36" s="5">
        <v>2010</v>
      </c>
      <c r="K36" s="32"/>
      <c r="L36" s="57">
        <v>0.93</v>
      </c>
      <c r="M36" s="8" t="s">
        <v>176</v>
      </c>
      <c r="N36" s="8" t="s">
        <v>181</v>
      </c>
      <c r="O36" s="34">
        <v>0.69</v>
      </c>
      <c r="P36" s="11" t="s">
        <v>185</v>
      </c>
      <c r="Q36" s="52">
        <v>0</v>
      </c>
      <c r="R36" s="52" t="s">
        <v>188</v>
      </c>
      <c r="S36" s="53">
        <v>0.5</v>
      </c>
      <c r="T36" s="53" t="s">
        <v>187</v>
      </c>
      <c r="U36" s="54">
        <v>0</v>
      </c>
      <c r="V36" s="54" t="s">
        <v>188</v>
      </c>
      <c r="W36" s="65">
        <v>0.3</v>
      </c>
      <c r="X36" s="55" t="str">
        <f t="shared" si="2"/>
        <v>BAJA</v>
      </c>
      <c r="Y36" s="66">
        <f t="shared" si="3"/>
        <v>0.61499999999999999</v>
      </c>
      <c r="Z36" s="66">
        <f t="shared" si="4"/>
        <v>0.62</v>
      </c>
      <c r="AA36" s="66" t="str">
        <f t="shared" si="5"/>
        <v>MEDIO</v>
      </c>
      <c r="AB36" s="1">
        <f t="shared" si="6"/>
        <v>3</v>
      </c>
      <c r="AC36" s="1">
        <f t="shared" si="7"/>
        <v>2</v>
      </c>
      <c r="AD36" s="1" t="str">
        <f t="shared" si="0"/>
        <v>LO REAL ES MAYOR QUE LO PERCIBIDO</v>
      </c>
      <c r="AE36" s="1">
        <f t="shared" si="8"/>
        <v>1</v>
      </c>
      <c r="AF36" s="1">
        <f t="shared" si="9"/>
        <v>0</v>
      </c>
      <c r="AG36" s="1">
        <f t="shared" si="10"/>
        <v>0</v>
      </c>
    </row>
    <row r="37" spans="1:33" x14ac:dyDescent="0.2">
      <c r="A37" s="5" t="s">
        <v>247</v>
      </c>
      <c r="B37" s="5">
        <v>25</v>
      </c>
      <c r="C37" s="6" t="str">
        <f t="shared" si="1"/>
        <v>Adulto Joven</v>
      </c>
      <c r="D37" s="5" t="s">
        <v>48</v>
      </c>
      <c r="E37" s="5" t="s">
        <v>42</v>
      </c>
      <c r="F37" s="5" t="s">
        <v>43</v>
      </c>
      <c r="G37" s="5" t="s">
        <v>44</v>
      </c>
      <c r="H37" s="5" t="s">
        <v>45</v>
      </c>
      <c r="I37" s="70" t="s">
        <v>51</v>
      </c>
      <c r="J37" s="5">
        <v>2010</v>
      </c>
      <c r="K37" s="32"/>
      <c r="L37" s="57">
        <v>0.43</v>
      </c>
      <c r="M37" s="8" t="s">
        <v>179</v>
      </c>
      <c r="N37" s="8" t="s">
        <v>180</v>
      </c>
      <c r="O37" s="34">
        <v>0.6</v>
      </c>
      <c r="P37" s="11" t="s">
        <v>185</v>
      </c>
      <c r="Q37" s="52">
        <v>0.42</v>
      </c>
      <c r="R37" s="52" t="s">
        <v>187</v>
      </c>
      <c r="S37" s="53">
        <v>0.25</v>
      </c>
      <c r="T37" s="53" t="s">
        <v>188</v>
      </c>
      <c r="U37" s="54">
        <v>0.25</v>
      </c>
      <c r="V37" s="54" t="s">
        <v>188</v>
      </c>
      <c r="W37" s="65">
        <v>0.38</v>
      </c>
      <c r="X37" s="55" t="str">
        <f t="shared" si="2"/>
        <v>BAJA</v>
      </c>
      <c r="Y37" s="66">
        <f t="shared" si="3"/>
        <v>0.40500000000000003</v>
      </c>
      <c r="Z37" s="66">
        <f t="shared" si="4"/>
        <v>0.41</v>
      </c>
      <c r="AA37" s="66" t="str">
        <f t="shared" si="5"/>
        <v>BASICO</v>
      </c>
      <c r="AB37" s="1">
        <f t="shared" si="6"/>
        <v>2</v>
      </c>
      <c r="AC37" s="1">
        <f t="shared" si="7"/>
        <v>2</v>
      </c>
      <c r="AD37" s="1" t="str">
        <f t="shared" si="0"/>
        <v>LO REAL ES IGUAL QUE LO PERCIBIDO</v>
      </c>
      <c r="AE37" s="1">
        <f t="shared" si="8"/>
        <v>0</v>
      </c>
      <c r="AF37" s="1">
        <f t="shared" si="9"/>
        <v>1</v>
      </c>
      <c r="AG37" s="1">
        <f t="shared" si="10"/>
        <v>0</v>
      </c>
    </row>
    <row r="38" spans="1:33" x14ac:dyDescent="0.2">
      <c r="A38" s="5" t="s">
        <v>248</v>
      </c>
      <c r="B38" s="5">
        <v>59</v>
      </c>
      <c r="C38" s="6" t="str">
        <f t="shared" si="1"/>
        <v>Adulto</v>
      </c>
      <c r="D38" s="5" t="s">
        <v>48</v>
      </c>
      <c r="E38" s="5" t="s">
        <v>42</v>
      </c>
      <c r="F38" s="5" t="s">
        <v>43</v>
      </c>
      <c r="G38" s="5" t="s">
        <v>70</v>
      </c>
      <c r="H38" s="5" t="s">
        <v>45</v>
      </c>
      <c r="I38" s="70" t="s">
        <v>45</v>
      </c>
      <c r="J38" s="5">
        <v>2012</v>
      </c>
      <c r="K38" s="32"/>
      <c r="L38" s="57">
        <v>0.93</v>
      </c>
      <c r="M38" s="8" t="s">
        <v>176</v>
      </c>
      <c r="N38" s="8" t="s">
        <v>181</v>
      </c>
      <c r="O38" s="34">
        <v>1</v>
      </c>
      <c r="P38" s="11" t="s">
        <v>186</v>
      </c>
      <c r="Q38" s="52">
        <v>0</v>
      </c>
      <c r="R38" s="52" t="s">
        <v>188</v>
      </c>
      <c r="S38" s="53">
        <v>0.5</v>
      </c>
      <c r="T38" s="53" t="s">
        <v>187</v>
      </c>
      <c r="U38" s="54">
        <v>0.5</v>
      </c>
      <c r="V38" s="54" t="s">
        <v>187</v>
      </c>
      <c r="W38" s="65">
        <v>0.5</v>
      </c>
      <c r="X38" s="55" t="str">
        <f t="shared" si="2"/>
        <v>BAJA</v>
      </c>
      <c r="Y38" s="66">
        <f t="shared" si="3"/>
        <v>0.71500000000000008</v>
      </c>
      <c r="Z38" s="66">
        <f t="shared" si="4"/>
        <v>0.72</v>
      </c>
      <c r="AA38" s="66" t="str">
        <f t="shared" si="5"/>
        <v>MEDIO</v>
      </c>
      <c r="AB38" s="1">
        <f t="shared" si="6"/>
        <v>3</v>
      </c>
      <c r="AC38" s="1">
        <f t="shared" si="7"/>
        <v>3</v>
      </c>
      <c r="AD38" s="1" t="str">
        <f t="shared" si="0"/>
        <v>LO REAL ES IGUAL QUE LO PERCIBIDO</v>
      </c>
      <c r="AE38" s="1">
        <f t="shared" si="8"/>
        <v>0</v>
      </c>
      <c r="AF38" s="1">
        <f t="shared" si="9"/>
        <v>1</v>
      </c>
      <c r="AG38" s="1">
        <f t="shared" si="10"/>
        <v>0</v>
      </c>
    </row>
    <row r="39" spans="1:33" x14ac:dyDescent="0.2">
      <c r="A39" s="5" t="s">
        <v>249</v>
      </c>
      <c r="B39" s="5">
        <v>59</v>
      </c>
      <c r="C39" s="6" t="str">
        <f t="shared" si="1"/>
        <v>Adulto</v>
      </c>
      <c r="D39" s="5" t="s">
        <v>48</v>
      </c>
      <c r="E39" s="5" t="s">
        <v>71</v>
      </c>
      <c r="F39" s="5" t="s">
        <v>43</v>
      </c>
      <c r="G39" s="5" t="s">
        <v>44</v>
      </c>
      <c r="H39" s="5" t="s">
        <v>45</v>
      </c>
      <c r="I39" s="70" t="s">
        <v>51</v>
      </c>
      <c r="J39" s="5">
        <v>2008</v>
      </c>
      <c r="K39" s="32"/>
      <c r="L39" s="57">
        <v>0.75</v>
      </c>
      <c r="M39" s="8" t="s">
        <v>178</v>
      </c>
      <c r="N39" s="8" t="s">
        <v>177</v>
      </c>
      <c r="O39" s="34">
        <v>0.69</v>
      </c>
      <c r="P39" s="11" t="s">
        <v>185</v>
      </c>
      <c r="Q39" s="52">
        <v>0</v>
      </c>
      <c r="R39" s="52" t="s">
        <v>188</v>
      </c>
      <c r="S39" s="53">
        <v>0.25</v>
      </c>
      <c r="T39" s="53" t="s">
        <v>188</v>
      </c>
      <c r="U39" s="54">
        <v>0</v>
      </c>
      <c r="V39" s="54" t="s">
        <v>188</v>
      </c>
      <c r="W39" s="65">
        <v>0.24</v>
      </c>
      <c r="X39" s="55" t="str">
        <f t="shared" si="2"/>
        <v>NINGUNA</v>
      </c>
      <c r="Y39" s="66">
        <f t="shared" si="3"/>
        <v>0.495</v>
      </c>
      <c r="Z39" s="66">
        <f t="shared" si="4"/>
        <v>0.5</v>
      </c>
      <c r="AA39" s="66" t="str">
        <f t="shared" si="5"/>
        <v>BASICO</v>
      </c>
      <c r="AB39" s="1">
        <f t="shared" si="6"/>
        <v>2</v>
      </c>
      <c r="AC39" s="1">
        <f t="shared" si="7"/>
        <v>2</v>
      </c>
      <c r="AD39" s="1" t="str">
        <f t="shared" si="0"/>
        <v>LO REAL ES IGUAL QUE LO PERCIBIDO</v>
      </c>
      <c r="AE39" s="1">
        <f t="shared" si="8"/>
        <v>0</v>
      </c>
      <c r="AF39" s="1">
        <f t="shared" si="9"/>
        <v>1</v>
      </c>
      <c r="AG39" s="1">
        <f t="shared" si="10"/>
        <v>0</v>
      </c>
    </row>
    <row r="40" spans="1:33" x14ac:dyDescent="0.2">
      <c r="A40" s="5" t="s">
        <v>250</v>
      </c>
      <c r="B40" s="5">
        <v>14</v>
      </c>
      <c r="C40" s="6" t="str">
        <f t="shared" si="1"/>
        <v>Niño/Adolescente</v>
      </c>
      <c r="D40" s="5" t="s">
        <v>41</v>
      </c>
      <c r="E40" s="5" t="s">
        <v>72</v>
      </c>
      <c r="F40" s="5" t="s">
        <v>43</v>
      </c>
      <c r="G40" s="5" t="s">
        <v>47</v>
      </c>
      <c r="H40" s="5" t="s">
        <v>45</v>
      </c>
      <c r="I40" s="70" t="s">
        <v>45</v>
      </c>
      <c r="J40" s="5">
        <v>2014</v>
      </c>
      <c r="K40" s="32"/>
      <c r="L40" s="57">
        <v>0.86</v>
      </c>
      <c r="M40" s="8" t="s">
        <v>176</v>
      </c>
      <c r="N40" s="8" t="s">
        <v>181</v>
      </c>
      <c r="O40" s="34">
        <v>0.63</v>
      </c>
      <c r="P40" s="11" t="s">
        <v>185</v>
      </c>
      <c r="Q40" s="52">
        <v>0.63</v>
      </c>
      <c r="R40" s="52" t="s">
        <v>185</v>
      </c>
      <c r="S40" s="53">
        <v>0.25</v>
      </c>
      <c r="T40" s="53" t="s">
        <v>188</v>
      </c>
      <c r="U40" s="54">
        <v>0</v>
      </c>
      <c r="V40" s="54" t="s">
        <v>188</v>
      </c>
      <c r="W40" s="65">
        <v>0.38</v>
      </c>
      <c r="X40" s="55" t="str">
        <f t="shared" si="2"/>
        <v>BAJA</v>
      </c>
      <c r="Y40" s="66">
        <f t="shared" si="3"/>
        <v>0.62</v>
      </c>
      <c r="Z40" s="66">
        <f t="shared" si="4"/>
        <v>0.62</v>
      </c>
      <c r="AA40" s="66" t="str">
        <f t="shared" si="5"/>
        <v>MEDIO</v>
      </c>
      <c r="AB40" s="1">
        <f t="shared" si="6"/>
        <v>3</v>
      </c>
      <c r="AC40" s="1">
        <f t="shared" si="7"/>
        <v>3</v>
      </c>
      <c r="AD40" s="1" t="str">
        <f t="shared" si="0"/>
        <v>LO REAL ES IGUAL QUE LO PERCIBIDO</v>
      </c>
      <c r="AE40" s="1">
        <f t="shared" si="8"/>
        <v>0</v>
      </c>
      <c r="AF40" s="1">
        <f t="shared" si="9"/>
        <v>1</v>
      </c>
      <c r="AG40" s="1">
        <f t="shared" si="10"/>
        <v>0</v>
      </c>
    </row>
    <row r="41" spans="1:33" x14ac:dyDescent="0.2">
      <c r="A41" s="5" t="s">
        <v>251</v>
      </c>
      <c r="B41" s="5">
        <v>15</v>
      </c>
      <c r="C41" s="6" t="str">
        <f t="shared" si="1"/>
        <v>Niño/Adolescente</v>
      </c>
      <c r="D41" s="5" t="s">
        <v>41</v>
      </c>
      <c r="E41" s="5" t="s">
        <v>73</v>
      </c>
      <c r="F41" s="5" t="s">
        <v>43</v>
      </c>
      <c r="G41" s="5" t="s">
        <v>47</v>
      </c>
      <c r="H41" s="5" t="s">
        <v>45</v>
      </c>
      <c r="I41" s="70" t="s">
        <v>45</v>
      </c>
      <c r="J41" s="5">
        <v>2014</v>
      </c>
      <c r="K41" s="32"/>
      <c r="L41" s="57">
        <v>0.68</v>
      </c>
      <c r="M41" s="8" t="s">
        <v>178</v>
      </c>
      <c r="N41" s="8" t="s">
        <v>177</v>
      </c>
      <c r="O41" s="34">
        <v>0.4</v>
      </c>
      <c r="P41" s="11" t="s">
        <v>187</v>
      </c>
      <c r="Q41" s="52">
        <v>0.47</v>
      </c>
      <c r="R41" s="52" t="s">
        <v>187</v>
      </c>
      <c r="S41" s="53">
        <v>0.5</v>
      </c>
      <c r="T41" s="53" t="s">
        <v>187</v>
      </c>
      <c r="U41" s="54">
        <v>0.25</v>
      </c>
      <c r="V41" s="54" t="s">
        <v>188</v>
      </c>
      <c r="W41" s="65">
        <v>0.41</v>
      </c>
      <c r="X41" s="55" t="str">
        <f t="shared" si="2"/>
        <v>BAJA</v>
      </c>
      <c r="Y41" s="66">
        <f t="shared" si="3"/>
        <v>0.54500000000000004</v>
      </c>
      <c r="Z41" s="66">
        <f t="shared" si="4"/>
        <v>0.55000000000000004</v>
      </c>
      <c r="AA41" s="66" t="str">
        <f t="shared" si="5"/>
        <v>MEDIO</v>
      </c>
      <c r="AB41" s="1">
        <f t="shared" si="6"/>
        <v>3</v>
      </c>
      <c r="AC41" s="1">
        <f t="shared" si="7"/>
        <v>3</v>
      </c>
      <c r="AD41" s="1" t="str">
        <f t="shared" si="0"/>
        <v>LO REAL ES IGUAL QUE LO PERCIBIDO</v>
      </c>
      <c r="AE41" s="1">
        <f t="shared" si="8"/>
        <v>0</v>
      </c>
      <c r="AF41" s="1">
        <f t="shared" si="9"/>
        <v>1</v>
      </c>
      <c r="AG41" s="1">
        <f t="shared" si="10"/>
        <v>0</v>
      </c>
    </row>
    <row r="42" spans="1:33" x14ac:dyDescent="0.2">
      <c r="A42" s="5" t="s">
        <v>252</v>
      </c>
      <c r="B42" s="5">
        <v>14</v>
      </c>
      <c r="C42" s="6" t="str">
        <f t="shared" si="1"/>
        <v>Niño/Adolescente</v>
      </c>
      <c r="D42" s="5" t="s">
        <v>48</v>
      </c>
      <c r="E42" s="5" t="s">
        <v>42</v>
      </c>
      <c r="F42" s="5" t="s">
        <v>43</v>
      </c>
      <c r="G42" s="5" t="s">
        <v>47</v>
      </c>
      <c r="H42" s="5" t="s">
        <v>45</v>
      </c>
      <c r="I42" s="70" t="s">
        <v>49</v>
      </c>
      <c r="J42" s="5">
        <v>2013</v>
      </c>
      <c r="K42" s="32"/>
      <c r="L42" s="57">
        <v>0.64</v>
      </c>
      <c r="M42" s="8" t="s">
        <v>178</v>
      </c>
      <c r="N42" s="8" t="s">
        <v>177</v>
      </c>
      <c r="O42" s="34">
        <v>0.56999999999999995</v>
      </c>
      <c r="P42" s="11" t="s">
        <v>185</v>
      </c>
      <c r="Q42" s="52">
        <v>0.4</v>
      </c>
      <c r="R42" s="52" t="s">
        <v>187</v>
      </c>
      <c r="S42" s="53">
        <v>0.5</v>
      </c>
      <c r="T42" s="53" t="s">
        <v>187</v>
      </c>
      <c r="U42" s="54">
        <v>0.25</v>
      </c>
      <c r="V42" s="54" t="s">
        <v>188</v>
      </c>
      <c r="W42" s="65">
        <v>0.43</v>
      </c>
      <c r="X42" s="55" t="str">
        <f t="shared" si="2"/>
        <v>BAJA</v>
      </c>
      <c r="Y42" s="66">
        <f t="shared" si="3"/>
        <v>0.53500000000000003</v>
      </c>
      <c r="Z42" s="66">
        <f t="shared" si="4"/>
        <v>0.54</v>
      </c>
      <c r="AA42" s="66" t="str">
        <f t="shared" si="5"/>
        <v>MEDIO</v>
      </c>
      <c r="AB42" s="1">
        <f t="shared" si="6"/>
        <v>3</v>
      </c>
      <c r="AC42" s="1">
        <f t="shared" si="7"/>
        <v>4</v>
      </c>
      <c r="AD42" s="1" t="str">
        <f t="shared" si="0"/>
        <v>LO REAL ES MENOR QUE LO PERCIBIDO</v>
      </c>
      <c r="AE42" s="1">
        <f t="shared" si="8"/>
        <v>0</v>
      </c>
      <c r="AF42" s="1">
        <f t="shared" si="9"/>
        <v>0</v>
      </c>
      <c r="AG42" s="1">
        <f t="shared" si="10"/>
        <v>1</v>
      </c>
    </row>
    <row r="43" spans="1:33" x14ac:dyDescent="0.2">
      <c r="A43" s="5" t="s">
        <v>253</v>
      </c>
      <c r="B43" s="5">
        <v>14</v>
      </c>
      <c r="C43" s="6" t="str">
        <f t="shared" si="1"/>
        <v>Niño/Adolescente</v>
      </c>
      <c r="D43" s="5" t="s">
        <v>41</v>
      </c>
      <c r="E43" s="5" t="s">
        <v>74</v>
      </c>
      <c r="F43" s="5" t="s">
        <v>43</v>
      </c>
      <c r="G43" s="5" t="s">
        <v>47</v>
      </c>
      <c r="H43" s="5" t="s">
        <v>45</v>
      </c>
      <c r="I43" s="70" t="s">
        <v>65</v>
      </c>
      <c r="J43" s="5">
        <v>2017</v>
      </c>
      <c r="K43" s="32"/>
      <c r="L43" s="57">
        <v>0.54</v>
      </c>
      <c r="M43" s="8" t="s">
        <v>178</v>
      </c>
      <c r="N43" s="8" t="s">
        <v>180</v>
      </c>
      <c r="O43" s="34">
        <v>0.52</v>
      </c>
      <c r="P43" s="11" t="s">
        <v>185</v>
      </c>
      <c r="Q43" s="52">
        <v>0</v>
      </c>
      <c r="R43" s="52" t="s">
        <v>188</v>
      </c>
      <c r="S43" s="53">
        <v>0.5</v>
      </c>
      <c r="T43" s="53" t="s">
        <v>187</v>
      </c>
      <c r="U43" s="54">
        <v>0</v>
      </c>
      <c r="V43" s="54" t="s">
        <v>188</v>
      </c>
      <c r="W43" s="65">
        <v>0.26</v>
      </c>
      <c r="X43" s="55" t="str">
        <f t="shared" si="2"/>
        <v>BAJA</v>
      </c>
      <c r="Y43" s="66">
        <f t="shared" si="3"/>
        <v>0.4</v>
      </c>
      <c r="Z43" s="66">
        <f t="shared" si="4"/>
        <v>0.4</v>
      </c>
      <c r="AA43" s="66" t="str">
        <f t="shared" si="5"/>
        <v>BASICO</v>
      </c>
      <c r="AB43" s="1">
        <f t="shared" si="6"/>
        <v>2</v>
      </c>
      <c r="AC43" s="1">
        <f t="shared" si="7"/>
        <v>1</v>
      </c>
      <c r="AD43" s="1" t="str">
        <f t="shared" si="0"/>
        <v>LO REAL ES MAYOR QUE LO PERCIBIDO</v>
      </c>
      <c r="AE43" s="1">
        <f t="shared" si="8"/>
        <v>1</v>
      </c>
      <c r="AF43" s="1">
        <f t="shared" si="9"/>
        <v>0</v>
      </c>
      <c r="AG43" s="1">
        <f t="shared" si="10"/>
        <v>0</v>
      </c>
    </row>
    <row r="44" spans="1:33" x14ac:dyDescent="0.2">
      <c r="A44" s="5" t="s">
        <v>254</v>
      </c>
      <c r="B44" s="5">
        <v>14</v>
      </c>
      <c r="C44" s="6" t="str">
        <f t="shared" si="1"/>
        <v>Niño/Adolescente</v>
      </c>
      <c r="D44" s="5" t="s">
        <v>41</v>
      </c>
      <c r="E44" s="5" t="s">
        <v>75</v>
      </c>
      <c r="F44" s="5" t="s">
        <v>43</v>
      </c>
      <c r="G44" s="5" t="s">
        <v>47</v>
      </c>
      <c r="H44" s="5" t="s">
        <v>45</v>
      </c>
      <c r="I44" s="70" t="s">
        <v>45</v>
      </c>
      <c r="J44" s="5">
        <v>2016</v>
      </c>
      <c r="K44" s="32"/>
      <c r="L44" s="57">
        <v>0.71</v>
      </c>
      <c r="M44" s="8" t="s">
        <v>178</v>
      </c>
      <c r="N44" s="8" t="s">
        <v>177</v>
      </c>
      <c r="O44" s="34">
        <v>0.46</v>
      </c>
      <c r="P44" s="11" t="s">
        <v>187</v>
      </c>
      <c r="Q44" s="52">
        <v>0.23</v>
      </c>
      <c r="R44" s="52" t="s">
        <v>188</v>
      </c>
      <c r="S44" s="53">
        <v>0.25</v>
      </c>
      <c r="T44" s="53" t="s">
        <v>188</v>
      </c>
      <c r="U44" s="54">
        <v>0</v>
      </c>
      <c r="V44" s="54" t="s">
        <v>188</v>
      </c>
      <c r="W44" s="65">
        <v>0.24</v>
      </c>
      <c r="X44" s="55" t="str">
        <f t="shared" si="2"/>
        <v>NINGUNA</v>
      </c>
      <c r="Y44" s="66">
        <f t="shared" si="3"/>
        <v>0.47499999999999998</v>
      </c>
      <c r="Z44" s="66">
        <f t="shared" si="4"/>
        <v>0.48</v>
      </c>
      <c r="AA44" s="66" t="str">
        <f t="shared" si="5"/>
        <v>BASICO</v>
      </c>
      <c r="AB44" s="1">
        <f t="shared" si="6"/>
        <v>2</v>
      </c>
      <c r="AC44" s="1">
        <f t="shared" si="7"/>
        <v>3</v>
      </c>
      <c r="AD44" s="1" t="str">
        <f t="shared" si="0"/>
        <v>LO REAL ES MENOR QUE LO PERCIBIDO</v>
      </c>
      <c r="AE44" s="1">
        <f t="shared" si="8"/>
        <v>0</v>
      </c>
      <c r="AF44" s="1">
        <f t="shared" si="9"/>
        <v>0</v>
      </c>
      <c r="AG44" s="1">
        <f t="shared" si="10"/>
        <v>1</v>
      </c>
    </row>
    <row r="45" spans="1:33" x14ac:dyDescent="0.2">
      <c r="A45" s="5" t="s">
        <v>255</v>
      </c>
      <c r="B45" s="5">
        <v>14</v>
      </c>
      <c r="C45" s="6" t="str">
        <f t="shared" si="1"/>
        <v>Niño/Adolescente</v>
      </c>
      <c r="D45" s="5" t="s">
        <v>41</v>
      </c>
      <c r="E45" s="5" t="s">
        <v>42</v>
      </c>
      <c r="F45" s="5" t="s">
        <v>43</v>
      </c>
      <c r="G45" s="5" t="s">
        <v>47</v>
      </c>
      <c r="H45" s="5" t="s">
        <v>45</v>
      </c>
      <c r="I45" s="70" t="s">
        <v>49</v>
      </c>
      <c r="J45" s="5">
        <v>2010</v>
      </c>
      <c r="K45" s="32"/>
      <c r="L45" s="57">
        <v>0.86</v>
      </c>
      <c r="M45" s="8" t="s">
        <v>176</v>
      </c>
      <c r="N45" s="8" t="s">
        <v>181</v>
      </c>
      <c r="O45" s="34">
        <v>0.47</v>
      </c>
      <c r="P45" s="11" t="s">
        <v>187</v>
      </c>
      <c r="Q45" s="52">
        <v>0</v>
      </c>
      <c r="R45" s="52" t="s">
        <v>188</v>
      </c>
      <c r="S45" s="53">
        <v>0.5</v>
      </c>
      <c r="T45" s="53" t="s">
        <v>187</v>
      </c>
      <c r="U45" s="54">
        <v>0.5</v>
      </c>
      <c r="V45" s="54" t="s">
        <v>187</v>
      </c>
      <c r="W45" s="65">
        <v>0.37</v>
      </c>
      <c r="X45" s="55" t="str">
        <f t="shared" si="2"/>
        <v>BAJA</v>
      </c>
      <c r="Y45" s="66">
        <f t="shared" si="3"/>
        <v>0.61499999999999999</v>
      </c>
      <c r="Z45" s="66">
        <f t="shared" si="4"/>
        <v>0.62</v>
      </c>
      <c r="AA45" s="66" t="str">
        <f t="shared" si="5"/>
        <v>MEDIO</v>
      </c>
      <c r="AB45" s="1">
        <f t="shared" si="6"/>
        <v>3</v>
      </c>
      <c r="AC45" s="1">
        <f t="shared" si="7"/>
        <v>4</v>
      </c>
      <c r="AD45" s="1" t="str">
        <f t="shared" si="0"/>
        <v>LO REAL ES MENOR QUE LO PERCIBIDO</v>
      </c>
      <c r="AE45" s="1">
        <f t="shared" si="8"/>
        <v>0</v>
      </c>
      <c r="AF45" s="1">
        <f t="shared" si="9"/>
        <v>0</v>
      </c>
      <c r="AG45" s="1">
        <f t="shared" si="10"/>
        <v>1</v>
      </c>
    </row>
    <row r="46" spans="1:33" x14ac:dyDescent="0.2">
      <c r="A46" s="5" t="s">
        <v>256</v>
      </c>
      <c r="B46" s="5">
        <v>15</v>
      </c>
      <c r="C46" s="6" t="str">
        <f t="shared" si="1"/>
        <v>Niño/Adolescente</v>
      </c>
      <c r="D46" s="5" t="s">
        <v>41</v>
      </c>
      <c r="E46" s="5" t="s">
        <v>76</v>
      </c>
      <c r="F46" s="5" t="s">
        <v>50</v>
      </c>
      <c r="G46" s="5" t="s">
        <v>47</v>
      </c>
      <c r="H46" s="5" t="s">
        <v>51</v>
      </c>
      <c r="I46" s="70" t="s">
        <v>45</v>
      </c>
      <c r="J46" s="5">
        <v>2012</v>
      </c>
      <c r="K46" s="32"/>
      <c r="L46" s="57">
        <v>0.18</v>
      </c>
      <c r="M46" s="8" t="s">
        <v>183</v>
      </c>
      <c r="N46" s="8" t="s">
        <v>184</v>
      </c>
      <c r="O46" s="34">
        <v>0.53</v>
      </c>
      <c r="P46" s="11" t="s">
        <v>185</v>
      </c>
      <c r="Q46" s="52">
        <v>0.45</v>
      </c>
      <c r="R46" s="52" t="s">
        <v>187</v>
      </c>
      <c r="S46" s="53">
        <v>0.5</v>
      </c>
      <c r="T46" s="53" t="s">
        <v>187</v>
      </c>
      <c r="U46" s="54">
        <v>0</v>
      </c>
      <c r="V46" s="54" t="s">
        <v>188</v>
      </c>
      <c r="W46" s="65">
        <v>0.37</v>
      </c>
      <c r="X46" s="55" t="str">
        <f t="shared" si="2"/>
        <v>BAJA</v>
      </c>
      <c r="Y46" s="66">
        <f t="shared" si="3"/>
        <v>0.27500000000000002</v>
      </c>
      <c r="Z46" s="66">
        <f t="shared" si="4"/>
        <v>0.28000000000000003</v>
      </c>
      <c r="AA46" s="66" t="str">
        <f t="shared" si="5"/>
        <v>BASICO</v>
      </c>
      <c r="AB46" s="1">
        <f t="shared" si="6"/>
        <v>2</v>
      </c>
      <c r="AC46" s="1">
        <f t="shared" si="7"/>
        <v>3</v>
      </c>
      <c r="AD46" s="1" t="str">
        <f t="shared" si="0"/>
        <v>LO REAL ES MENOR QUE LO PERCIBIDO</v>
      </c>
      <c r="AE46" s="1">
        <f t="shared" si="8"/>
        <v>0</v>
      </c>
      <c r="AF46" s="1">
        <f t="shared" si="9"/>
        <v>0</v>
      </c>
      <c r="AG46" s="1">
        <f t="shared" si="10"/>
        <v>1</v>
      </c>
    </row>
    <row r="47" spans="1:33" x14ac:dyDescent="0.2">
      <c r="A47" s="5" t="s">
        <v>257</v>
      </c>
      <c r="B47" s="5">
        <v>14</v>
      </c>
      <c r="C47" s="6" t="str">
        <f t="shared" si="1"/>
        <v>Niño/Adolescente</v>
      </c>
      <c r="D47" s="5" t="s">
        <v>48</v>
      </c>
      <c r="E47" s="5" t="s">
        <v>42</v>
      </c>
      <c r="F47" s="5" t="s">
        <v>43</v>
      </c>
      <c r="G47" s="5" t="s">
        <v>47</v>
      </c>
      <c r="H47" s="5" t="s">
        <v>45</v>
      </c>
      <c r="I47" s="70" t="s">
        <v>45</v>
      </c>
      <c r="J47" s="5">
        <v>2017</v>
      </c>
      <c r="K47" s="32"/>
      <c r="L47" s="57">
        <v>0.54</v>
      </c>
      <c r="M47" s="8" t="s">
        <v>178</v>
      </c>
      <c r="N47" s="8" t="s">
        <v>180</v>
      </c>
      <c r="O47" s="34">
        <v>0.47</v>
      </c>
      <c r="P47" s="11" t="s">
        <v>187</v>
      </c>
      <c r="Q47" s="52">
        <v>0</v>
      </c>
      <c r="R47" s="52" t="s">
        <v>188</v>
      </c>
      <c r="S47" s="53">
        <v>0.25</v>
      </c>
      <c r="T47" s="53" t="s">
        <v>188</v>
      </c>
      <c r="U47" s="54">
        <v>0.25</v>
      </c>
      <c r="V47" s="54" t="s">
        <v>188</v>
      </c>
      <c r="W47" s="65">
        <v>0.24</v>
      </c>
      <c r="X47" s="55" t="str">
        <f t="shared" si="2"/>
        <v>NINGUNA</v>
      </c>
      <c r="Y47" s="66">
        <f t="shared" si="3"/>
        <v>0.39</v>
      </c>
      <c r="Z47" s="66">
        <f t="shared" si="4"/>
        <v>0.39</v>
      </c>
      <c r="AA47" s="66" t="str">
        <f t="shared" si="5"/>
        <v>BASICO</v>
      </c>
      <c r="AB47" s="1">
        <f t="shared" si="6"/>
        <v>2</v>
      </c>
      <c r="AC47" s="1">
        <f t="shared" si="7"/>
        <v>3</v>
      </c>
      <c r="AD47" s="1" t="str">
        <f t="shared" si="0"/>
        <v>LO REAL ES MENOR QUE LO PERCIBIDO</v>
      </c>
      <c r="AE47" s="1">
        <f t="shared" si="8"/>
        <v>0</v>
      </c>
      <c r="AF47" s="1">
        <f t="shared" si="9"/>
        <v>0</v>
      </c>
      <c r="AG47" s="1">
        <f t="shared" si="10"/>
        <v>1</v>
      </c>
    </row>
    <row r="48" spans="1:33" x14ac:dyDescent="0.2">
      <c r="A48" s="5" t="s">
        <v>258</v>
      </c>
      <c r="B48" s="5">
        <v>14</v>
      </c>
      <c r="C48" s="6" t="str">
        <f t="shared" si="1"/>
        <v>Niño/Adolescente</v>
      </c>
      <c r="D48" s="5" t="s">
        <v>48</v>
      </c>
      <c r="E48" s="5" t="s">
        <v>75</v>
      </c>
      <c r="F48" s="5" t="s">
        <v>43</v>
      </c>
      <c r="G48" s="5" t="s">
        <v>47</v>
      </c>
      <c r="H48" s="5" t="s">
        <v>49</v>
      </c>
      <c r="I48" s="70" t="s">
        <v>45</v>
      </c>
      <c r="J48" s="5">
        <v>2011</v>
      </c>
      <c r="K48" s="32"/>
      <c r="L48" s="57">
        <v>0.46</v>
      </c>
      <c r="M48" s="8" t="s">
        <v>179</v>
      </c>
      <c r="N48" s="8" t="s">
        <v>180</v>
      </c>
      <c r="O48" s="34">
        <v>0.54</v>
      </c>
      <c r="P48" s="11" t="s">
        <v>185</v>
      </c>
      <c r="Q48" s="52">
        <v>0</v>
      </c>
      <c r="R48" s="52" t="s">
        <v>188</v>
      </c>
      <c r="S48" s="53">
        <v>0.5</v>
      </c>
      <c r="T48" s="53" t="s">
        <v>187</v>
      </c>
      <c r="U48" s="54">
        <v>0.75</v>
      </c>
      <c r="V48" s="54" t="s">
        <v>185</v>
      </c>
      <c r="W48" s="65">
        <v>0.45</v>
      </c>
      <c r="X48" s="55" t="str">
        <f t="shared" si="2"/>
        <v>BAJA</v>
      </c>
      <c r="Y48" s="66">
        <f t="shared" si="3"/>
        <v>0.45500000000000002</v>
      </c>
      <c r="Z48" s="66">
        <f t="shared" si="4"/>
        <v>0.46</v>
      </c>
      <c r="AA48" s="66" t="str">
        <f t="shared" si="5"/>
        <v>BASICO</v>
      </c>
      <c r="AB48" s="1">
        <f t="shared" si="6"/>
        <v>2</v>
      </c>
      <c r="AC48" s="1">
        <f t="shared" si="7"/>
        <v>3</v>
      </c>
      <c r="AD48" s="1" t="str">
        <f t="shared" si="0"/>
        <v>LO REAL ES MENOR QUE LO PERCIBIDO</v>
      </c>
      <c r="AE48" s="1">
        <f t="shared" si="8"/>
        <v>0</v>
      </c>
      <c r="AF48" s="1">
        <f t="shared" si="9"/>
        <v>0</v>
      </c>
      <c r="AG48" s="1">
        <f t="shared" si="10"/>
        <v>1</v>
      </c>
    </row>
    <row r="49" spans="1:33" x14ac:dyDescent="0.2">
      <c r="A49" s="5" t="s">
        <v>259</v>
      </c>
      <c r="B49" s="5">
        <v>14</v>
      </c>
      <c r="C49" s="6" t="str">
        <f t="shared" si="1"/>
        <v>Niño/Adolescente</v>
      </c>
      <c r="D49" s="5" t="s">
        <v>41</v>
      </c>
      <c r="E49" s="5" t="s">
        <v>77</v>
      </c>
      <c r="F49" s="5" t="s">
        <v>43</v>
      </c>
      <c r="G49" s="5" t="s">
        <v>68</v>
      </c>
      <c r="H49" s="5" t="s">
        <v>45</v>
      </c>
      <c r="I49" s="70" t="s">
        <v>45</v>
      </c>
      <c r="J49" s="5">
        <v>2012</v>
      </c>
      <c r="K49" s="32"/>
      <c r="L49" s="57">
        <v>0.5</v>
      </c>
      <c r="M49" s="8" t="s">
        <v>179</v>
      </c>
      <c r="N49" s="8" t="s">
        <v>180</v>
      </c>
      <c r="O49" s="34">
        <v>0.62</v>
      </c>
      <c r="P49" s="11" t="s">
        <v>185</v>
      </c>
      <c r="Q49" s="52">
        <v>0</v>
      </c>
      <c r="R49" s="52" t="s">
        <v>188</v>
      </c>
      <c r="S49" s="53">
        <v>0.25</v>
      </c>
      <c r="T49" s="53" t="s">
        <v>188</v>
      </c>
      <c r="U49" s="54">
        <v>0</v>
      </c>
      <c r="V49" s="54" t="s">
        <v>188</v>
      </c>
      <c r="W49" s="65">
        <v>0.22</v>
      </c>
      <c r="X49" s="55" t="str">
        <f t="shared" si="2"/>
        <v>NINGUNA</v>
      </c>
      <c r="Y49" s="66">
        <f t="shared" si="3"/>
        <v>0.36</v>
      </c>
      <c r="Z49" s="66">
        <f t="shared" si="4"/>
        <v>0.36</v>
      </c>
      <c r="AA49" s="66" t="str">
        <f t="shared" si="5"/>
        <v>BASICO</v>
      </c>
      <c r="AB49" s="1">
        <f t="shared" si="6"/>
        <v>2</v>
      </c>
      <c r="AC49" s="1">
        <f t="shared" si="7"/>
        <v>3</v>
      </c>
      <c r="AD49" s="1" t="str">
        <f t="shared" si="0"/>
        <v>LO REAL ES MENOR QUE LO PERCIBIDO</v>
      </c>
      <c r="AE49" s="1">
        <f t="shared" si="8"/>
        <v>0</v>
      </c>
      <c r="AF49" s="1">
        <f t="shared" si="9"/>
        <v>0</v>
      </c>
      <c r="AG49" s="1">
        <f t="shared" si="10"/>
        <v>1</v>
      </c>
    </row>
    <row r="50" spans="1:33" x14ac:dyDescent="0.2">
      <c r="A50" s="5" t="s">
        <v>260</v>
      </c>
      <c r="B50" s="5">
        <v>13</v>
      </c>
      <c r="C50" s="6" t="str">
        <f t="shared" si="1"/>
        <v>Niño/Adolescente</v>
      </c>
      <c r="D50" s="5" t="s">
        <v>48</v>
      </c>
      <c r="E50" s="5" t="s">
        <v>42</v>
      </c>
      <c r="F50" s="5" t="s">
        <v>43</v>
      </c>
      <c r="G50" s="5" t="s">
        <v>47</v>
      </c>
      <c r="H50" s="5" t="s">
        <v>45</v>
      </c>
      <c r="I50" s="70" t="s">
        <v>45</v>
      </c>
      <c r="J50" s="5">
        <v>2011</v>
      </c>
      <c r="K50" s="32"/>
      <c r="L50" s="57">
        <v>0.11</v>
      </c>
      <c r="M50" s="8" t="s">
        <v>183</v>
      </c>
      <c r="N50" s="8" t="s">
        <v>184</v>
      </c>
      <c r="O50" s="34">
        <v>0.37</v>
      </c>
      <c r="P50" s="11" t="s">
        <v>187</v>
      </c>
      <c r="Q50" s="52">
        <v>0.18</v>
      </c>
      <c r="R50" s="52" t="s">
        <v>188</v>
      </c>
      <c r="S50" s="53">
        <v>0.75</v>
      </c>
      <c r="T50" s="53" t="s">
        <v>185</v>
      </c>
      <c r="U50" s="54">
        <v>0</v>
      </c>
      <c r="V50" s="54" t="s">
        <v>188</v>
      </c>
      <c r="W50" s="65">
        <v>0.33</v>
      </c>
      <c r="X50" s="55" t="str">
        <f t="shared" si="2"/>
        <v>BAJA</v>
      </c>
      <c r="Y50" s="66">
        <f t="shared" si="3"/>
        <v>0.22</v>
      </c>
      <c r="Z50" s="66">
        <f t="shared" si="4"/>
        <v>0.22</v>
      </c>
      <c r="AA50" s="66" t="str">
        <f t="shared" si="5"/>
        <v>NINGUNO</v>
      </c>
      <c r="AB50" s="1">
        <f t="shared" si="6"/>
        <v>1</v>
      </c>
      <c r="AC50" s="1">
        <f t="shared" si="7"/>
        <v>3</v>
      </c>
      <c r="AD50" s="1" t="str">
        <f t="shared" si="0"/>
        <v>LO REAL ES MENOR QUE LO PERCIBIDO</v>
      </c>
      <c r="AE50" s="1">
        <f t="shared" si="8"/>
        <v>0</v>
      </c>
      <c r="AF50" s="1">
        <f t="shared" si="9"/>
        <v>0</v>
      </c>
      <c r="AG50" s="1">
        <f t="shared" si="10"/>
        <v>1</v>
      </c>
    </row>
    <row r="51" spans="1:33" x14ac:dyDescent="0.2">
      <c r="A51" s="5" t="s">
        <v>261</v>
      </c>
      <c r="B51" s="5">
        <v>15</v>
      </c>
      <c r="C51" s="6" t="str">
        <f t="shared" si="1"/>
        <v>Niño/Adolescente</v>
      </c>
      <c r="D51" s="5" t="s">
        <v>48</v>
      </c>
      <c r="E51" s="5" t="s">
        <v>73</v>
      </c>
      <c r="F51" s="5" t="s">
        <v>43</v>
      </c>
      <c r="G51" s="5" t="s">
        <v>47</v>
      </c>
      <c r="H51" s="5" t="s">
        <v>51</v>
      </c>
      <c r="I51" s="70" t="s">
        <v>45</v>
      </c>
      <c r="J51" s="5">
        <v>2014</v>
      </c>
      <c r="K51" s="32"/>
      <c r="L51" s="57">
        <v>0.68</v>
      </c>
      <c r="M51" s="8" t="s">
        <v>178</v>
      </c>
      <c r="N51" s="8" t="s">
        <v>177</v>
      </c>
      <c r="O51" s="34">
        <v>0.63</v>
      </c>
      <c r="P51" s="11" t="s">
        <v>185</v>
      </c>
      <c r="Q51" s="52">
        <v>0.53</v>
      </c>
      <c r="R51" s="52" t="s">
        <v>185</v>
      </c>
      <c r="S51" s="53">
        <v>1</v>
      </c>
      <c r="T51" s="53" t="s">
        <v>186</v>
      </c>
      <c r="U51" s="54">
        <v>0</v>
      </c>
      <c r="V51" s="54" t="s">
        <v>188</v>
      </c>
      <c r="W51" s="65">
        <v>0.54</v>
      </c>
      <c r="X51" s="55" t="str">
        <f t="shared" si="2"/>
        <v>MEDIA</v>
      </c>
      <c r="Y51" s="66">
        <f t="shared" si="3"/>
        <v>0.6100000000000001</v>
      </c>
      <c r="Z51" s="66">
        <f t="shared" si="4"/>
        <v>0.61</v>
      </c>
      <c r="AA51" s="66" t="str">
        <f t="shared" si="5"/>
        <v>MEDIO</v>
      </c>
      <c r="AB51" s="1">
        <f t="shared" si="6"/>
        <v>3</v>
      </c>
      <c r="AC51" s="1">
        <f t="shared" si="7"/>
        <v>3</v>
      </c>
      <c r="AD51" s="1" t="str">
        <f t="shared" si="0"/>
        <v>LO REAL ES IGUAL QUE LO PERCIBIDO</v>
      </c>
      <c r="AE51" s="1">
        <f t="shared" si="8"/>
        <v>0</v>
      </c>
      <c r="AF51" s="1">
        <f t="shared" si="9"/>
        <v>1</v>
      </c>
      <c r="AG51" s="1">
        <f t="shared" si="10"/>
        <v>0</v>
      </c>
    </row>
    <row r="52" spans="1:33" x14ac:dyDescent="0.2">
      <c r="A52" s="5" t="s">
        <v>262</v>
      </c>
      <c r="B52" s="5">
        <v>14</v>
      </c>
      <c r="C52" s="6" t="str">
        <f t="shared" si="1"/>
        <v>Niño/Adolescente</v>
      </c>
      <c r="D52" s="5" t="s">
        <v>48</v>
      </c>
      <c r="E52" s="5" t="s">
        <v>78</v>
      </c>
      <c r="F52" s="5" t="s">
        <v>43</v>
      </c>
      <c r="G52" s="5" t="s">
        <v>47</v>
      </c>
      <c r="H52" s="5" t="s">
        <v>45</v>
      </c>
      <c r="I52" s="70" t="s">
        <v>45</v>
      </c>
      <c r="J52" s="5">
        <v>2007</v>
      </c>
      <c r="K52" s="32"/>
      <c r="L52" s="57">
        <v>0.71</v>
      </c>
      <c r="M52" s="8" t="s">
        <v>178</v>
      </c>
      <c r="N52" s="8" t="s">
        <v>177</v>
      </c>
      <c r="O52" s="34">
        <v>0.56000000000000005</v>
      </c>
      <c r="P52" s="11" t="s">
        <v>185</v>
      </c>
      <c r="Q52" s="52">
        <v>0</v>
      </c>
      <c r="R52" s="52" t="s">
        <v>188</v>
      </c>
      <c r="S52" s="53">
        <v>0.5</v>
      </c>
      <c r="T52" s="53" t="s">
        <v>187</v>
      </c>
      <c r="U52" s="54">
        <v>0</v>
      </c>
      <c r="V52" s="54" t="s">
        <v>188</v>
      </c>
      <c r="W52" s="65">
        <v>0.27</v>
      </c>
      <c r="X52" s="55" t="str">
        <f t="shared" si="2"/>
        <v>BAJA</v>
      </c>
      <c r="Y52" s="66">
        <f t="shared" si="3"/>
        <v>0.49</v>
      </c>
      <c r="Z52" s="66">
        <f t="shared" si="4"/>
        <v>0.49</v>
      </c>
      <c r="AA52" s="66" t="str">
        <f t="shared" si="5"/>
        <v>BASICO</v>
      </c>
      <c r="AB52" s="1">
        <f t="shared" si="6"/>
        <v>2</v>
      </c>
      <c r="AC52" s="1">
        <f t="shared" si="7"/>
        <v>3</v>
      </c>
      <c r="AD52" s="1" t="str">
        <f t="shared" si="0"/>
        <v>LO REAL ES MENOR QUE LO PERCIBIDO</v>
      </c>
      <c r="AE52" s="1">
        <f t="shared" si="8"/>
        <v>0</v>
      </c>
      <c r="AF52" s="1">
        <f t="shared" si="9"/>
        <v>0</v>
      </c>
      <c r="AG52" s="1">
        <f t="shared" si="10"/>
        <v>1</v>
      </c>
    </row>
    <row r="53" spans="1:33" x14ac:dyDescent="0.2">
      <c r="A53" s="5" t="s">
        <v>263</v>
      </c>
      <c r="B53" s="5">
        <v>15</v>
      </c>
      <c r="C53" s="6" t="str">
        <f t="shared" si="1"/>
        <v>Niño/Adolescente</v>
      </c>
      <c r="D53" s="5" t="s">
        <v>41</v>
      </c>
      <c r="E53" s="5" t="s">
        <v>42</v>
      </c>
      <c r="F53" s="5" t="s">
        <v>43</v>
      </c>
      <c r="G53" s="5" t="s">
        <v>47</v>
      </c>
      <c r="H53" s="5" t="s">
        <v>45</v>
      </c>
      <c r="I53" s="70" t="s">
        <v>45</v>
      </c>
      <c r="J53" s="5">
        <v>2016</v>
      </c>
      <c r="K53" s="32"/>
      <c r="L53" s="57">
        <v>0.68</v>
      </c>
      <c r="M53" s="8" t="s">
        <v>178</v>
      </c>
      <c r="N53" s="8" t="s">
        <v>177</v>
      </c>
      <c r="O53" s="34">
        <v>0.51</v>
      </c>
      <c r="P53" s="11" t="s">
        <v>185</v>
      </c>
      <c r="Q53" s="52">
        <v>0</v>
      </c>
      <c r="R53" s="52" t="s">
        <v>188</v>
      </c>
      <c r="S53" s="53">
        <v>0</v>
      </c>
      <c r="T53" s="53" t="s">
        <v>188</v>
      </c>
      <c r="U53" s="54">
        <v>0.25</v>
      </c>
      <c r="V53" s="54" t="s">
        <v>188</v>
      </c>
      <c r="W53" s="65">
        <v>0.19</v>
      </c>
      <c r="X53" s="55" t="str">
        <f t="shared" si="2"/>
        <v>NINGUNA</v>
      </c>
      <c r="Y53" s="66">
        <f t="shared" si="3"/>
        <v>0.43500000000000005</v>
      </c>
      <c r="Z53" s="66">
        <f t="shared" si="4"/>
        <v>0.44</v>
      </c>
      <c r="AA53" s="66" t="str">
        <f t="shared" si="5"/>
        <v>BASICO</v>
      </c>
      <c r="AB53" s="1">
        <f t="shared" si="6"/>
        <v>2</v>
      </c>
      <c r="AC53" s="1">
        <f t="shared" si="7"/>
        <v>3</v>
      </c>
      <c r="AD53" s="1" t="str">
        <f t="shared" si="0"/>
        <v>LO REAL ES MENOR QUE LO PERCIBIDO</v>
      </c>
      <c r="AE53" s="1">
        <f t="shared" si="8"/>
        <v>0</v>
      </c>
      <c r="AF53" s="1">
        <f t="shared" si="9"/>
        <v>0</v>
      </c>
      <c r="AG53" s="1">
        <f t="shared" si="10"/>
        <v>1</v>
      </c>
    </row>
    <row r="54" spans="1:33" x14ac:dyDescent="0.2">
      <c r="A54" s="5" t="s">
        <v>264</v>
      </c>
      <c r="B54" s="5">
        <v>15</v>
      </c>
      <c r="C54" s="6" t="str">
        <f t="shared" si="1"/>
        <v>Niño/Adolescente</v>
      </c>
      <c r="D54" s="5" t="s">
        <v>48</v>
      </c>
      <c r="E54" s="5" t="s">
        <v>42</v>
      </c>
      <c r="F54" s="5" t="s">
        <v>43</v>
      </c>
      <c r="G54" s="5" t="s">
        <v>47</v>
      </c>
      <c r="H54" s="5" t="s">
        <v>45</v>
      </c>
      <c r="I54" s="70" t="s">
        <v>49</v>
      </c>
      <c r="J54" s="5">
        <v>2013</v>
      </c>
      <c r="K54" s="32"/>
      <c r="L54" s="57">
        <v>0.86</v>
      </c>
      <c r="M54" s="8" t="s">
        <v>176</v>
      </c>
      <c r="N54" s="8" t="s">
        <v>181</v>
      </c>
      <c r="O54" s="34">
        <v>0.36</v>
      </c>
      <c r="P54" s="11" t="s">
        <v>187</v>
      </c>
      <c r="Q54" s="52">
        <v>0</v>
      </c>
      <c r="R54" s="52" t="s">
        <v>188</v>
      </c>
      <c r="S54" s="53">
        <v>0.25</v>
      </c>
      <c r="T54" s="53" t="s">
        <v>188</v>
      </c>
      <c r="U54" s="54">
        <v>0</v>
      </c>
      <c r="V54" s="54" t="s">
        <v>188</v>
      </c>
      <c r="W54" s="65">
        <v>0.15</v>
      </c>
      <c r="X54" s="55" t="str">
        <f t="shared" si="2"/>
        <v>NINGUNA</v>
      </c>
      <c r="Y54" s="66">
        <f t="shared" si="3"/>
        <v>0.505</v>
      </c>
      <c r="Z54" s="66">
        <f t="shared" si="4"/>
        <v>0.51</v>
      </c>
      <c r="AA54" s="66" t="str">
        <f t="shared" si="5"/>
        <v>MEDIO</v>
      </c>
      <c r="AB54" s="1">
        <f t="shared" si="6"/>
        <v>3</v>
      </c>
      <c r="AC54" s="1">
        <f t="shared" si="7"/>
        <v>4</v>
      </c>
      <c r="AD54" s="1" t="str">
        <f t="shared" si="0"/>
        <v>LO REAL ES MENOR QUE LO PERCIBIDO</v>
      </c>
      <c r="AE54" s="1">
        <f t="shared" si="8"/>
        <v>0</v>
      </c>
      <c r="AF54" s="1">
        <f t="shared" si="9"/>
        <v>0</v>
      </c>
      <c r="AG54" s="1">
        <f t="shared" si="10"/>
        <v>1</v>
      </c>
    </row>
    <row r="55" spans="1:33" x14ac:dyDescent="0.2">
      <c r="A55" s="5" t="s">
        <v>265</v>
      </c>
      <c r="B55" s="5">
        <v>14</v>
      </c>
      <c r="C55" s="6" t="str">
        <f t="shared" si="1"/>
        <v>Niño/Adolescente</v>
      </c>
      <c r="D55" s="5" t="s">
        <v>48</v>
      </c>
      <c r="E55" s="5" t="s">
        <v>69</v>
      </c>
      <c r="F55" s="5" t="s">
        <v>43</v>
      </c>
      <c r="G55" s="5" t="s">
        <v>47</v>
      </c>
      <c r="H55" s="5" t="s">
        <v>45</v>
      </c>
      <c r="I55" s="70" t="s">
        <v>45</v>
      </c>
      <c r="J55" s="5">
        <v>2017</v>
      </c>
      <c r="K55" s="32"/>
      <c r="L55" s="57">
        <v>0.56999999999999995</v>
      </c>
      <c r="M55" s="8" t="s">
        <v>178</v>
      </c>
      <c r="N55" s="8" t="s">
        <v>180</v>
      </c>
      <c r="O55" s="34">
        <v>0.66</v>
      </c>
      <c r="P55" s="11" t="s">
        <v>185</v>
      </c>
      <c r="Q55" s="52">
        <v>0</v>
      </c>
      <c r="R55" s="52" t="s">
        <v>188</v>
      </c>
      <c r="S55" s="53">
        <v>0.5</v>
      </c>
      <c r="T55" s="53" t="s">
        <v>187</v>
      </c>
      <c r="U55" s="54">
        <v>0.25</v>
      </c>
      <c r="V55" s="54" t="s">
        <v>188</v>
      </c>
      <c r="W55" s="65">
        <v>0.35</v>
      </c>
      <c r="X55" s="55" t="str">
        <f t="shared" si="2"/>
        <v>BAJA</v>
      </c>
      <c r="Y55" s="66">
        <f t="shared" si="3"/>
        <v>0.45999999999999996</v>
      </c>
      <c r="Z55" s="66">
        <f t="shared" si="4"/>
        <v>0.46</v>
      </c>
      <c r="AA55" s="66" t="str">
        <f t="shared" si="5"/>
        <v>BASICO</v>
      </c>
      <c r="AB55" s="1">
        <f t="shared" si="6"/>
        <v>2</v>
      </c>
      <c r="AC55" s="1">
        <f t="shared" si="7"/>
        <v>3</v>
      </c>
      <c r="AD55" s="1" t="str">
        <f t="shared" si="0"/>
        <v>LO REAL ES MENOR QUE LO PERCIBIDO</v>
      </c>
      <c r="AE55" s="1">
        <f t="shared" si="8"/>
        <v>0</v>
      </c>
      <c r="AF55" s="1">
        <f t="shared" si="9"/>
        <v>0</v>
      </c>
      <c r="AG55" s="1">
        <f t="shared" si="10"/>
        <v>1</v>
      </c>
    </row>
    <row r="56" spans="1:33" x14ac:dyDescent="0.2">
      <c r="A56" s="5" t="s">
        <v>266</v>
      </c>
      <c r="B56" s="5">
        <v>17</v>
      </c>
      <c r="C56" s="6" t="str">
        <f t="shared" si="1"/>
        <v>Niño/Adolescente</v>
      </c>
      <c r="D56" s="5" t="s">
        <v>48</v>
      </c>
      <c r="E56" s="5" t="s">
        <v>42</v>
      </c>
      <c r="F56" s="5" t="s">
        <v>43</v>
      </c>
      <c r="G56" s="5" t="s">
        <v>47</v>
      </c>
      <c r="H56" s="5" t="s">
        <v>51</v>
      </c>
      <c r="I56" s="70" t="s">
        <v>45</v>
      </c>
      <c r="J56" s="5">
        <v>2010</v>
      </c>
      <c r="K56" s="32"/>
      <c r="L56" s="57">
        <v>0.71</v>
      </c>
      <c r="M56" s="8" t="s">
        <v>178</v>
      </c>
      <c r="N56" s="8" t="s">
        <v>177</v>
      </c>
      <c r="O56" s="34">
        <v>0.38</v>
      </c>
      <c r="P56" s="11" t="s">
        <v>187</v>
      </c>
      <c r="Q56" s="52">
        <v>0</v>
      </c>
      <c r="R56" s="52" t="s">
        <v>188</v>
      </c>
      <c r="S56" s="53">
        <v>0.75</v>
      </c>
      <c r="T56" s="53" t="s">
        <v>185</v>
      </c>
      <c r="U56" s="54">
        <v>0</v>
      </c>
      <c r="V56" s="54" t="s">
        <v>188</v>
      </c>
      <c r="W56" s="65">
        <v>0.28000000000000003</v>
      </c>
      <c r="X56" s="55" t="str">
        <f t="shared" si="2"/>
        <v>BAJA</v>
      </c>
      <c r="Y56" s="66">
        <f t="shared" si="3"/>
        <v>0.495</v>
      </c>
      <c r="Z56" s="66">
        <f t="shared" si="4"/>
        <v>0.5</v>
      </c>
      <c r="AA56" s="66" t="str">
        <f t="shared" si="5"/>
        <v>BASICO</v>
      </c>
      <c r="AB56" s="1">
        <f t="shared" si="6"/>
        <v>2</v>
      </c>
      <c r="AC56" s="1">
        <f t="shared" si="7"/>
        <v>3</v>
      </c>
      <c r="AD56" s="1" t="str">
        <f t="shared" si="0"/>
        <v>LO REAL ES MENOR QUE LO PERCIBIDO</v>
      </c>
      <c r="AE56" s="1">
        <f t="shared" si="8"/>
        <v>0</v>
      </c>
      <c r="AF56" s="1">
        <f t="shared" si="9"/>
        <v>0</v>
      </c>
      <c r="AG56" s="1">
        <f t="shared" si="10"/>
        <v>1</v>
      </c>
    </row>
    <row r="57" spans="1:33" x14ac:dyDescent="0.2">
      <c r="A57" s="5" t="s">
        <v>267</v>
      </c>
      <c r="B57" s="5">
        <v>19</v>
      </c>
      <c r="C57" s="6" t="str">
        <f t="shared" si="1"/>
        <v>Adulto Joven</v>
      </c>
      <c r="D57" s="5" t="s">
        <v>48</v>
      </c>
      <c r="E57" s="5" t="s">
        <v>42</v>
      </c>
      <c r="F57" s="5" t="s">
        <v>50</v>
      </c>
      <c r="G57" s="5" t="s">
        <v>47</v>
      </c>
      <c r="H57" s="5" t="s">
        <v>51</v>
      </c>
      <c r="I57" s="70" t="s">
        <v>51</v>
      </c>
      <c r="J57" s="5">
        <v>2015</v>
      </c>
      <c r="K57" s="32"/>
      <c r="L57" s="57">
        <v>0.61</v>
      </c>
      <c r="M57" s="8" t="s">
        <v>178</v>
      </c>
      <c r="N57" s="8" t="s">
        <v>177</v>
      </c>
      <c r="O57" s="34">
        <v>0.51</v>
      </c>
      <c r="P57" s="11" t="s">
        <v>185</v>
      </c>
      <c r="Q57" s="52">
        <v>0</v>
      </c>
      <c r="R57" s="52" t="s">
        <v>188</v>
      </c>
      <c r="S57" s="53">
        <v>0.75</v>
      </c>
      <c r="T57" s="53" t="s">
        <v>185</v>
      </c>
      <c r="U57" s="54">
        <v>0</v>
      </c>
      <c r="V57" s="54" t="s">
        <v>188</v>
      </c>
      <c r="W57" s="65">
        <v>0.32</v>
      </c>
      <c r="X57" s="55" t="str">
        <f t="shared" si="2"/>
        <v>BAJA</v>
      </c>
      <c r="Y57" s="66">
        <f t="shared" si="3"/>
        <v>0.46499999999999997</v>
      </c>
      <c r="Z57" s="66">
        <f t="shared" si="4"/>
        <v>0.47</v>
      </c>
      <c r="AA57" s="66" t="str">
        <f t="shared" si="5"/>
        <v>BASICO</v>
      </c>
      <c r="AB57" s="1">
        <f t="shared" si="6"/>
        <v>2</v>
      </c>
      <c r="AC57" s="1">
        <f t="shared" si="7"/>
        <v>2</v>
      </c>
      <c r="AD57" s="1" t="str">
        <f t="shared" si="0"/>
        <v>LO REAL ES IGUAL QUE LO PERCIBIDO</v>
      </c>
      <c r="AE57" s="1">
        <f t="shared" si="8"/>
        <v>0</v>
      </c>
      <c r="AF57" s="1">
        <f t="shared" si="9"/>
        <v>1</v>
      </c>
      <c r="AG57" s="1">
        <f t="shared" si="10"/>
        <v>0</v>
      </c>
    </row>
    <row r="58" spans="1:33" x14ac:dyDescent="0.2">
      <c r="A58" s="5" t="s">
        <v>268</v>
      </c>
      <c r="B58" s="5">
        <v>18</v>
      </c>
      <c r="C58" s="6" t="str">
        <f t="shared" si="1"/>
        <v>Adulto Joven</v>
      </c>
      <c r="D58" s="5" t="s">
        <v>41</v>
      </c>
      <c r="E58" s="5" t="s">
        <v>79</v>
      </c>
      <c r="F58" s="5" t="s">
        <v>43</v>
      </c>
      <c r="G58" s="5" t="s">
        <v>47</v>
      </c>
      <c r="H58" s="5" t="s">
        <v>51</v>
      </c>
      <c r="I58" s="70" t="s">
        <v>51</v>
      </c>
      <c r="J58" s="5">
        <v>2012</v>
      </c>
      <c r="K58" s="32"/>
      <c r="L58" s="57">
        <v>0.82</v>
      </c>
      <c r="M58" s="8" t="s">
        <v>176</v>
      </c>
      <c r="N58" s="8" t="s">
        <v>181</v>
      </c>
      <c r="O58" s="34">
        <v>0.52</v>
      </c>
      <c r="P58" s="11" t="s">
        <v>185</v>
      </c>
      <c r="Q58" s="52">
        <v>0</v>
      </c>
      <c r="R58" s="52" t="s">
        <v>188</v>
      </c>
      <c r="S58" s="53">
        <v>0.5</v>
      </c>
      <c r="T58" s="53" t="s">
        <v>187</v>
      </c>
      <c r="U58" s="54">
        <v>0.25</v>
      </c>
      <c r="V58" s="54" t="s">
        <v>188</v>
      </c>
      <c r="W58" s="65">
        <v>0.32</v>
      </c>
      <c r="X58" s="55" t="str">
        <f t="shared" si="2"/>
        <v>BAJA</v>
      </c>
      <c r="Y58" s="66">
        <f t="shared" si="3"/>
        <v>0.56999999999999995</v>
      </c>
      <c r="Z58" s="66">
        <f t="shared" si="4"/>
        <v>0.56999999999999995</v>
      </c>
      <c r="AA58" s="66" t="str">
        <f t="shared" si="5"/>
        <v>MEDIO</v>
      </c>
      <c r="AB58" s="1">
        <f t="shared" si="6"/>
        <v>3</v>
      </c>
      <c r="AC58" s="1">
        <f t="shared" si="7"/>
        <v>2</v>
      </c>
      <c r="AD58" s="1" t="str">
        <f t="shared" si="0"/>
        <v>LO REAL ES MAYOR QUE LO PERCIBIDO</v>
      </c>
      <c r="AE58" s="1">
        <f t="shared" si="8"/>
        <v>1</v>
      </c>
      <c r="AF58" s="1">
        <f t="shared" si="9"/>
        <v>0</v>
      </c>
      <c r="AG58" s="1">
        <f t="shared" si="10"/>
        <v>0</v>
      </c>
    </row>
    <row r="59" spans="1:33" x14ac:dyDescent="0.2">
      <c r="A59" s="5" t="s">
        <v>269</v>
      </c>
      <c r="B59" s="5">
        <v>18</v>
      </c>
      <c r="C59" s="6" t="str">
        <f t="shared" si="1"/>
        <v>Adulto Joven</v>
      </c>
      <c r="D59" s="5" t="s">
        <v>48</v>
      </c>
      <c r="E59" s="5" t="s">
        <v>80</v>
      </c>
      <c r="F59" s="5" t="s">
        <v>43</v>
      </c>
      <c r="G59" s="5" t="s">
        <v>47</v>
      </c>
      <c r="H59" s="5" t="s">
        <v>45</v>
      </c>
      <c r="I59" s="70" t="s">
        <v>45</v>
      </c>
      <c r="J59" s="5">
        <v>2010</v>
      </c>
      <c r="K59" s="32"/>
      <c r="L59" s="57">
        <v>0.71</v>
      </c>
      <c r="M59" s="8" t="s">
        <v>178</v>
      </c>
      <c r="N59" s="8" t="s">
        <v>177</v>
      </c>
      <c r="O59" s="34">
        <v>0.74</v>
      </c>
      <c r="P59" s="11" t="s">
        <v>185</v>
      </c>
      <c r="Q59" s="52">
        <v>0.52</v>
      </c>
      <c r="R59" s="52" t="s">
        <v>185</v>
      </c>
      <c r="S59" s="53">
        <v>0.75</v>
      </c>
      <c r="T59" s="53" t="s">
        <v>185</v>
      </c>
      <c r="U59" s="54">
        <v>0.25</v>
      </c>
      <c r="V59" s="54" t="s">
        <v>188</v>
      </c>
      <c r="W59" s="65">
        <v>0.56999999999999995</v>
      </c>
      <c r="X59" s="55" t="str">
        <f t="shared" si="2"/>
        <v>MEDIA</v>
      </c>
      <c r="Y59" s="66">
        <f t="shared" si="3"/>
        <v>0.6399999999999999</v>
      </c>
      <c r="Z59" s="66">
        <f t="shared" si="4"/>
        <v>0.64</v>
      </c>
      <c r="AA59" s="66" t="str">
        <f t="shared" si="5"/>
        <v>MEDIO</v>
      </c>
      <c r="AB59" s="1">
        <f t="shared" si="6"/>
        <v>3</v>
      </c>
      <c r="AC59" s="1">
        <f t="shared" si="7"/>
        <v>3</v>
      </c>
      <c r="AD59" s="1" t="str">
        <f t="shared" si="0"/>
        <v>LO REAL ES IGUAL QUE LO PERCIBIDO</v>
      </c>
      <c r="AE59" s="1">
        <f t="shared" si="8"/>
        <v>0</v>
      </c>
      <c r="AF59" s="1">
        <f t="shared" si="9"/>
        <v>1</v>
      </c>
      <c r="AG59" s="1">
        <f t="shared" si="10"/>
        <v>0</v>
      </c>
    </row>
    <row r="60" spans="1:33" x14ac:dyDescent="0.2">
      <c r="A60" s="5" t="s">
        <v>270</v>
      </c>
      <c r="B60" s="5">
        <v>17</v>
      </c>
      <c r="C60" s="6" t="str">
        <f t="shared" si="1"/>
        <v>Niño/Adolescente</v>
      </c>
      <c r="D60" s="5" t="s">
        <v>41</v>
      </c>
      <c r="E60" s="5" t="s">
        <v>71</v>
      </c>
      <c r="F60" s="5" t="s">
        <v>43</v>
      </c>
      <c r="G60" s="5" t="s">
        <v>47</v>
      </c>
      <c r="H60" s="5" t="s">
        <v>45</v>
      </c>
      <c r="I60" s="70" t="s">
        <v>51</v>
      </c>
      <c r="J60" s="5">
        <v>2012</v>
      </c>
      <c r="K60" s="32"/>
      <c r="L60" s="57">
        <v>0.89</v>
      </c>
      <c r="M60" s="8" t="s">
        <v>176</v>
      </c>
      <c r="N60" s="8" t="s">
        <v>181</v>
      </c>
      <c r="O60" s="34">
        <v>0.79</v>
      </c>
      <c r="P60" s="11" t="s">
        <v>186</v>
      </c>
      <c r="Q60" s="52">
        <v>0</v>
      </c>
      <c r="R60" s="52" t="s">
        <v>188</v>
      </c>
      <c r="S60" s="53">
        <v>0.25</v>
      </c>
      <c r="T60" s="53" t="s">
        <v>188</v>
      </c>
      <c r="U60" s="54">
        <v>0.25</v>
      </c>
      <c r="V60" s="54" t="s">
        <v>188</v>
      </c>
      <c r="W60" s="65">
        <v>0.32</v>
      </c>
      <c r="X60" s="55" t="str">
        <f t="shared" si="2"/>
        <v>BAJA</v>
      </c>
      <c r="Y60" s="66">
        <f t="shared" si="3"/>
        <v>0.60499999999999998</v>
      </c>
      <c r="Z60" s="66">
        <f t="shared" si="4"/>
        <v>0.61</v>
      </c>
      <c r="AA60" s="66" t="str">
        <f t="shared" si="5"/>
        <v>MEDIO</v>
      </c>
      <c r="AB60" s="1">
        <f t="shared" si="6"/>
        <v>3</v>
      </c>
      <c r="AC60" s="1">
        <f t="shared" si="7"/>
        <v>2</v>
      </c>
      <c r="AD60" s="1" t="str">
        <f t="shared" si="0"/>
        <v>LO REAL ES MAYOR QUE LO PERCIBIDO</v>
      </c>
      <c r="AE60" s="1">
        <f t="shared" si="8"/>
        <v>1</v>
      </c>
      <c r="AF60" s="1">
        <f t="shared" si="9"/>
        <v>0</v>
      </c>
      <c r="AG60" s="1">
        <f t="shared" si="10"/>
        <v>0</v>
      </c>
    </row>
    <row r="61" spans="1:33" x14ac:dyDescent="0.2">
      <c r="A61" s="5" t="s">
        <v>271</v>
      </c>
      <c r="B61" s="5">
        <v>17</v>
      </c>
      <c r="C61" s="6" t="str">
        <f t="shared" si="1"/>
        <v>Niño/Adolescente</v>
      </c>
      <c r="D61" s="5" t="s">
        <v>48</v>
      </c>
      <c r="E61" s="5" t="s">
        <v>46</v>
      </c>
      <c r="F61" s="5" t="s">
        <v>43</v>
      </c>
      <c r="G61" s="5" t="s">
        <v>47</v>
      </c>
      <c r="H61" s="5" t="s">
        <v>49</v>
      </c>
      <c r="I61" s="70" t="s">
        <v>45</v>
      </c>
      <c r="J61" s="5">
        <v>2013</v>
      </c>
      <c r="K61" s="32"/>
      <c r="L61" s="57">
        <v>0.71</v>
      </c>
      <c r="M61" s="8" t="s">
        <v>178</v>
      </c>
      <c r="N61" s="8" t="s">
        <v>177</v>
      </c>
      <c r="O61" s="34">
        <v>0.94</v>
      </c>
      <c r="P61" s="11" t="s">
        <v>186</v>
      </c>
      <c r="Q61" s="52">
        <v>0</v>
      </c>
      <c r="R61" s="52" t="s">
        <v>188</v>
      </c>
      <c r="S61" s="53">
        <v>1</v>
      </c>
      <c r="T61" s="53" t="s">
        <v>186</v>
      </c>
      <c r="U61" s="54">
        <v>0.25</v>
      </c>
      <c r="V61" s="54" t="s">
        <v>188</v>
      </c>
      <c r="W61" s="65">
        <v>0.55000000000000004</v>
      </c>
      <c r="X61" s="55" t="str">
        <f t="shared" si="2"/>
        <v>MEDIA</v>
      </c>
      <c r="Y61" s="66">
        <f t="shared" si="3"/>
        <v>0.63</v>
      </c>
      <c r="Z61" s="66">
        <f t="shared" si="4"/>
        <v>0.63</v>
      </c>
      <c r="AA61" s="66" t="str">
        <f t="shared" si="5"/>
        <v>MEDIO</v>
      </c>
      <c r="AB61" s="1">
        <f t="shared" si="6"/>
        <v>3</v>
      </c>
      <c r="AC61" s="1">
        <f t="shared" si="7"/>
        <v>3</v>
      </c>
      <c r="AD61" s="1" t="str">
        <f t="shared" si="0"/>
        <v>LO REAL ES IGUAL QUE LO PERCIBIDO</v>
      </c>
      <c r="AE61" s="1">
        <f t="shared" si="8"/>
        <v>0</v>
      </c>
      <c r="AF61" s="1">
        <f t="shared" si="9"/>
        <v>1</v>
      </c>
      <c r="AG61" s="1">
        <f t="shared" si="10"/>
        <v>0</v>
      </c>
    </row>
    <row r="62" spans="1:33" x14ac:dyDescent="0.2">
      <c r="A62" s="5" t="s">
        <v>272</v>
      </c>
      <c r="B62" s="5">
        <v>19</v>
      </c>
      <c r="C62" s="6" t="str">
        <f t="shared" si="1"/>
        <v>Adulto Joven</v>
      </c>
      <c r="D62" s="5" t="s">
        <v>41</v>
      </c>
      <c r="E62" s="5" t="s">
        <v>42</v>
      </c>
      <c r="F62" s="5" t="s">
        <v>50</v>
      </c>
      <c r="G62" s="5" t="s">
        <v>47</v>
      </c>
      <c r="H62" s="5" t="s">
        <v>51</v>
      </c>
      <c r="I62" s="70" t="s">
        <v>45</v>
      </c>
      <c r="J62" s="5">
        <v>2011</v>
      </c>
      <c r="K62" s="32"/>
      <c r="L62" s="57">
        <v>0.96</v>
      </c>
      <c r="M62" s="8" t="s">
        <v>176</v>
      </c>
      <c r="N62" s="8" t="s">
        <v>181</v>
      </c>
      <c r="O62" s="34">
        <v>0.85</v>
      </c>
      <c r="P62" s="11" t="s">
        <v>186</v>
      </c>
      <c r="Q62" s="52">
        <v>0.55000000000000004</v>
      </c>
      <c r="R62" s="52" t="s">
        <v>185</v>
      </c>
      <c r="S62" s="53">
        <v>0.5</v>
      </c>
      <c r="T62" s="53" t="s">
        <v>187</v>
      </c>
      <c r="U62" s="54">
        <v>0.25</v>
      </c>
      <c r="V62" s="54" t="s">
        <v>188</v>
      </c>
      <c r="W62" s="65">
        <v>0.54</v>
      </c>
      <c r="X62" s="55" t="str">
        <f t="shared" si="2"/>
        <v>MEDIA</v>
      </c>
      <c r="Y62" s="66">
        <f t="shared" si="3"/>
        <v>0.75</v>
      </c>
      <c r="Z62" s="66">
        <f t="shared" si="4"/>
        <v>0.75</v>
      </c>
      <c r="AA62" s="66" t="str">
        <f t="shared" si="5"/>
        <v>MEDIO</v>
      </c>
      <c r="AB62" s="1">
        <f t="shared" si="6"/>
        <v>3</v>
      </c>
      <c r="AC62" s="1">
        <f t="shared" si="7"/>
        <v>3</v>
      </c>
      <c r="AD62" s="1" t="str">
        <f t="shared" si="0"/>
        <v>LO REAL ES IGUAL QUE LO PERCIBIDO</v>
      </c>
      <c r="AE62" s="1">
        <f t="shared" si="8"/>
        <v>0</v>
      </c>
      <c r="AF62" s="1">
        <f t="shared" si="9"/>
        <v>1</v>
      </c>
      <c r="AG62" s="1">
        <f t="shared" si="10"/>
        <v>0</v>
      </c>
    </row>
    <row r="63" spans="1:33" x14ac:dyDescent="0.2">
      <c r="A63" s="5" t="s">
        <v>273</v>
      </c>
      <c r="B63" s="5">
        <v>18</v>
      </c>
      <c r="C63" s="6" t="str">
        <f t="shared" si="1"/>
        <v>Adulto Joven</v>
      </c>
      <c r="D63" s="5" t="s">
        <v>48</v>
      </c>
      <c r="E63" s="5" t="s">
        <v>77</v>
      </c>
      <c r="F63" s="5" t="s">
        <v>43</v>
      </c>
      <c r="G63" s="5" t="s">
        <v>47</v>
      </c>
      <c r="H63" s="5" t="s">
        <v>45</v>
      </c>
      <c r="I63" s="70" t="s">
        <v>51</v>
      </c>
      <c r="J63" s="5">
        <v>2012</v>
      </c>
      <c r="K63" s="32"/>
      <c r="L63" s="57">
        <v>0.21</v>
      </c>
      <c r="M63" s="8" t="s">
        <v>183</v>
      </c>
      <c r="N63" s="8" t="s">
        <v>182</v>
      </c>
      <c r="O63" s="34">
        <v>0.56999999999999995</v>
      </c>
      <c r="P63" s="11" t="s">
        <v>185</v>
      </c>
      <c r="Q63" s="52">
        <v>0.38</v>
      </c>
      <c r="R63" s="52" t="s">
        <v>187</v>
      </c>
      <c r="S63" s="53">
        <v>0.5</v>
      </c>
      <c r="T63" s="53" t="s">
        <v>187</v>
      </c>
      <c r="U63" s="54">
        <v>0</v>
      </c>
      <c r="V63" s="54" t="s">
        <v>188</v>
      </c>
      <c r="W63" s="65">
        <v>0.36</v>
      </c>
      <c r="X63" s="55" t="str">
        <f t="shared" si="2"/>
        <v>BAJA</v>
      </c>
      <c r="Y63" s="66">
        <f t="shared" si="3"/>
        <v>0.28499999999999998</v>
      </c>
      <c r="Z63" s="66">
        <f t="shared" si="4"/>
        <v>0.28999999999999998</v>
      </c>
      <c r="AA63" s="66" t="str">
        <f t="shared" si="5"/>
        <v>BASICO</v>
      </c>
      <c r="AB63" s="1">
        <f t="shared" si="6"/>
        <v>2</v>
      </c>
      <c r="AC63" s="1">
        <f t="shared" si="7"/>
        <v>2</v>
      </c>
      <c r="AD63" s="1" t="str">
        <f t="shared" si="0"/>
        <v>LO REAL ES IGUAL QUE LO PERCIBIDO</v>
      </c>
      <c r="AE63" s="1">
        <f t="shared" si="8"/>
        <v>0</v>
      </c>
      <c r="AF63" s="1">
        <f t="shared" si="9"/>
        <v>1</v>
      </c>
      <c r="AG63" s="1">
        <f t="shared" si="10"/>
        <v>0</v>
      </c>
    </row>
    <row r="64" spans="1:33" x14ac:dyDescent="0.2">
      <c r="A64" s="5" t="s">
        <v>274</v>
      </c>
      <c r="B64" s="5">
        <v>17</v>
      </c>
      <c r="C64" s="6" t="str">
        <f t="shared" si="1"/>
        <v>Niño/Adolescente</v>
      </c>
      <c r="D64" s="5" t="s">
        <v>48</v>
      </c>
      <c r="E64" s="5" t="s">
        <v>81</v>
      </c>
      <c r="F64" s="5" t="s">
        <v>43</v>
      </c>
      <c r="G64" s="5" t="s">
        <v>47</v>
      </c>
      <c r="H64" s="5" t="s">
        <v>45</v>
      </c>
      <c r="I64" s="70" t="s">
        <v>51</v>
      </c>
      <c r="J64" s="5">
        <v>2010</v>
      </c>
      <c r="K64" s="32"/>
      <c r="L64" s="57">
        <v>0.56999999999999995</v>
      </c>
      <c r="M64" s="8" t="s">
        <v>178</v>
      </c>
      <c r="N64" s="8" t="s">
        <v>180</v>
      </c>
      <c r="O64" s="34">
        <v>0.69</v>
      </c>
      <c r="P64" s="11" t="s">
        <v>185</v>
      </c>
      <c r="Q64" s="52">
        <v>0</v>
      </c>
      <c r="R64" s="52" t="s">
        <v>188</v>
      </c>
      <c r="S64" s="53">
        <v>0.25</v>
      </c>
      <c r="T64" s="53" t="s">
        <v>188</v>
      </c>
      <c r="U64" s="54">
        <v>0</v>
      </c>
      <c r="V64" s="54" t="s">
        <v>188</v>
      </c>
      <c r="W64" s="65">
        <v>0.24</v>
      </c>
      <c r="X64" s="55" t="str">
        <f t="shared" si="2"/>
        <v>NINGUNA</v>
      </c>
      <c r="Y64" s="66">
        <f t="shared" si="3"/>
        <v>0.40499999999999997</v>
      </c>
      <c r="Z64" s="66">
        <f t="shared" si="4"/>
        <v>0.41</v>
      </c>
      <c r="AA64" s="66" t="str">
        <f t="shared" si="5"/>
        <v>BASICO</v>
      </c>
      <c r="AB64" s="1">
        <f t="shared" si="6"/>
        <v>2</v>
      </c>
      <c r="AC64" s="1">
        <f t="shared" si="7"/>
        <v>2</v>
      </c>
      <c r="AD64" s="1" t="str">
        <f t="shared" si="0"/>
        <v>LO REAL ES IGUAL QUE LO PERCIBIDO</v>
      </c>
      <c r="AE64" s="1">
        <f t="shared" si="8"/>
        <v>0</v>
      </c>
      <c r="AF64" s="1">
        <f t="shared" si="9"/>
        <v>1</v>
      </c>
      <c r="AG64" s="1">
        <f t="shared" si="10"/>
        <v>0</v>
      </c>
    </row>
    <row r="65" spans="1:33" x14ac:dyDescent="0.2">
      <c r="A65" s="5" t="s">
        <v>275</v>
      </c>
      <c r="B65" s="5">
        <v>18</v>
      </c>
      <c r="C65" s="6" t="str">
        <f t="shared" si="1"/>
        <v>Adulto Joven</v>
      </c>
      <c r="D65" s="5" t="s">
        <v>41</v>
      </c>
      <c r="E65" s="5" t="s">
        <v>82</v>
      </c>
      <c r="F65" s="5" t="s">
        <v>43</v>
      </c>
      <c r="G65" s="5" t="s">
        <v>47</v>
      </c>
      <c r="H65" s="5" t="s">
        <v>45</v>
      </c>
      <c r="I65" s="70" t="s">
        <v>45</v>
      </c>
      <c r="J65" s="5">
        <v>2017</v>
      </c>
      <c r="K65" s="32"/>
      <c r="L65" s="57">
        <v>0.82</v>
      </c>
      <c r="M65" s="8" t="s">
        <v>176</v>
      </c>
      <c r="N65" s="8" t="s">
        <v>181</v>
      </c>
      <c r="O65" s="34">
        <v>0.69</v>
      </c>
      <c r="P65" s="11" t="s">
        <v>185</v>
      </c>
      <c r="Q65" s="52">
        <v>0.38</v>
      </c>
      <c r="R65" s="52" t="s">
        <v>187</v>
      </c>
      <c r="S65" s="53">
        <v>0.75</v>
      </c>
      <c r="T65" s="53" t="s">
        <v>185</v>
      </c>
      <c r="U65" s="54">
        <v>0.25</v>
      </c>
      <c r="V65" s="54" t="s">
        <v>188</v>
      </c>
      <c r="W65" s="65">
        <v>0.52</v>
      </c>
      <c r="X65" s="55" t="str">
        <f t="shared" si="2"/>
        <v>MEDIA</v>
      </c>
      <c r="Y65" s="66">
        <f t="shared" si="3"/>
        <v>0.66999999999999993</v>
      </c>
      <c r="Z65" s="66">
        <f t="shared" si="4"/>
        <v>0.67</v>
      </c>
      <c r="AA65" s="66" t="str">
        <f t="shared" si="5"/>
        <v>MEDIO</v>
      </c>
      <c r="AB65" s="1">
        <f t="shared" si="6"/>
        <v>3</v>
      </c>
      <c r="AC65" s="1">
        <f t="shared" si="7"/>
        <v>3</v>
      </c>
      <c r="AD65" s="1" t="str">
        <f t="shared" si="0"/>
        <v>LO REAL ES IGUAL QUE LO PERCIBIDO</v>
      </c>
      <c r="AE65" s="1">
        <f t="shared" si="8"/>
        <v>0</v>
      </c>
      <c r="AF65" s="1">
        <f t="shared" si="9"/>
        <v>1</v>
      </c>
      <c r="AG65" s="1">
        <f t="shared" si="10"/>
        <v>0</v>
      </c>
    </row>
    <row r="66" spans="1:33" x14ac:dyDescent="0.2">
      <c r="A66" s="5" t="s">
        <v>276</v>
      </c>
      <c r="B66" s="5">
        <v>18</v>
      </c>
      <c r="C66" s="6" t="str">
        <f t="shared" si="1"/>
        <v>Adulto Joven</v>
      </c>
      <c r="D66" s="5" t="s">
        <v>48</v>
      </c>
      <c r="E66" s="5" t="s">
        <v>74</v>
      </c>
      <c r="F66" s="5" t="s">
        <v>43</v>
      </c>
      <c r="G66" s="5" t="s">
        <v>47</v>
      </c>
      <c r="H66" s="5" t="s">
        <v>51</v>
      </c>
      <c r="I66" s="70" t="s">
        <v>51</v>
      </c>
      <c r="J66" s="5">
        <v>2009</v>
      </c>
      <c r="K66" s="32"/>
      <c r="L66" s="57">
        <v>0.36</v>
      </c>
      <c r="M66" s="8" t="s">
        <v>179</v>
      </c>
      <c r="N66" s="8" t="s">
        <v>182</v>
      </c>
      <c r="O66" s="34">
        <v>0.4</v>
      </c>
      <c r="P66" s="11" t="s">
        <v>187</v>
      </c>
      <c r="Q66" s="52">
        <v>0</v>
      </c>
      <c r="R66" s="52" t="s">
        <v>188</v>
      </c>
      <c r="S66" s="53">
        <v>0.25</v>
      </c>
      <c r="T66" s="53" t="s">
        <v>188</v>
      </c>
      <c r="U66" s="54">
        <v>0.25</v>
      </c>
      <c r="V66" s="54" t="s">
        <v>188</v>
      </c>
      <c r="W66" s="65">
        <v>0.23</v>
      </c>
      <c r="X66" s="55" t="str">
        <f t="shared" si="2"/>
        <v>NINGUNA</v>
      </c>
      <c r="Y66" s="66">
        <f t="shared" si="3"/>
        <v>0.29499999999999998</v>
      </c>
      <c r="Z66" s="66">
        <f t="shared" si="4"/>
        <v>0.3</v>
      </c>
      <c r="AA66" s="66" t="str">
        <f t="shared" si="5"/>
        <v>BASICO</v>
      </c>
      <c r="AB66" s="1">
        <f t="shared" si="6"/>
        <v>2</v>
      </c>
      <c r="AC66" s="1">
        <f t="shared" si="7"/>
        <v>2</v>
      </c>
      <c r="AD66" s="1" t="str">
        <f t="shared" ref="AD66:AD129" si="11">IF(AB66&lt;AC66,"LO REAL ES MENOR QUE LO PERCIBIDO",IF(AB66=AC66,"LO REAL ES IGUAL QUE LO PERCIBIDO","LO REAL ES MAYOR QUE LO PERCIBIDO"))</f>
        <v>LO REAL ES IGUAL QUE LO PERCIBIDO</v>
      </c>
      <c r="AE66" s="1">
        <f t="shared" si="8"/>
        <v>0</v>
      </c>
      <c r="AF66" s="1">
        <f t="shared" si="9"/>
        <v>1</v>
      </c>
      <c r="AG66" s="1">
        <f t="shared" si="10"/>
        <v>0</v>
      </c>
    </row>
    <row r="67" spans="1:33" x14ac:dyDescent="0.2">
      <c r="A67" s="5" t="s">
        <v>277</v>
      </c>
      <c r="B67" s="5">
        <v>27</v>
      </c>
      <c r="C67" s="6" t="str">
        <f t="shared" ref="C67:C130" si="12">IF((B67&lt;18),"Niño/Adolescente",(IF(AND((B67&gt;17),(B67&lt;30)),"Adulto Joven",(IF(AND((B67&gt;29),(B67&lt;60)),"Adulto","Adulto Mayor")))))</f>
        <v>Adulto Joven</v>
      </c>
      <c r="D67" s="5" t="s">
        <v>48</v>
      </c>
      <c r="E67" s="5" t="s">
        <v>83</v>
      </c>
      <c r="F67" s="5" t="s">
        <v>43</v>
      </c>
      <c r="G67" s="5" t="s">
        <v>44</v>
      </c>
      <c r="H67" s="5" t="s">
        <v>49</v>
      </c>
      <c r="I67" s="70" t="s">
        <v>49</v>
      </c>
      <c r="J67" s="5">
        <v>2011</v>
      </c>
      <c r="K67" s="32"/>
      <c r="L67" s="57">
        <v>0.79</v>
      </c>
      <c r="M67" s="8" t="s">
        <v>176</v>
      </c>
      <c r="N67" s="8" t="s">
        <v>177</v>
      </c>
      <c r="O67" s="34">
        <v>0.89</v>
      </c>
      <c r="P67" s="11" t="s">
        <v>186</v>
      </c>
      <c r="Q67" s="52">
        <v>0</v>
      </c>
      <c r="R67" s="52" t="s">
        <v>188</v>
      </c>
      <c r="S67" s="53">
        <v>0.75</v>
      </c>
      <c r="T67" s="53" t="s">
        <v>185</v>
      </c>
      <c r="U67" s="54">
        <v>0.25</v>
      </c>
      <c r="V67" s="54" t="s">
        <v>188</v>
      </c>
      <c r="W67" s="65">
        <v>0.47</v>
      </c>
      <c r="X67" s="55" t="str">
        <f t="shared" ref="X67:X130" si="13">IF(AND(W67&gt;0.75,W67&lt;=1),"ALTA",IF(AND(W67&gt;0.5,W67&lt;=0.75),"MEDIA",IF(AND(W67&gt;0.25,W67&lt;=0.5),"BAJA","NINGUNA")))</f>
        <v>BAJA</v>
      </c>
      <c r="Y67" s="66">
        <f t="shared" ref="Y67:Y130" si="14">(W67+L67)/2</f>
        <v>0.63</v>
      </c>
      <c r="Z67" s="66">
        <f t="shared" ref="Z67:Z130" si="15">ROUND(Y67,2)</f>
        <v>0.63</v>
      </c>
      <c r="AA67" s="66" t="str">
        <f t="shared" ref="AA67:AA130" si="16">IF(AND(Z67&gt;0.75,Z67&lt;=1),"AVANZADO",IF(AND(Z67&gt;0.5,Z67&lt;=0.75),"MEDIO",IF(AND(Z67&gt;0.25,Z67&lt;=0.5),"BASICO","NINGUNO")))</f>
        <v>MEDIO</v>
      </c>
      <c r="AB67" s="1">
        <f t="shared" ref="AB67:AB130" si="17">IF(AA67="NINGUNO",1,IF(AA67="BASICO",2,IF(AA67="MEDIO",3,4)))</f>
        <v>3</v>
      </c>
      <c r="AC67" s="1">
        <f t="shared" ref="AC67:AC130" si="18">IF(I67="Ninguno",1,IF(I67="Básicos",2,IF(I67="Medios",3,4)))</f>
        <v>4</v>
      </c>
      <c r="AD67" s="1" t="str">
        <f t="shared" si="11"/>
        <v>LO REAL ES MENOR QUE LO PERCIBIDO</v>
      </c>
      <c r="AE67" s="1">
        <f t="shared" ref="AE67:AE130" si="19">IF(AB67&gt;AC67,1,0)</f>
        <v>0</v>
      </c>
      <c r="AF67" s="1">
        <f t="shared" ref="AF67:AF130" si="20">IF(AB67=AC67,1,0)</f>
        <v>0</v>
      </c>
      <c r="AG67" s="1">
        <f t="shared" ref="AG67:AG130" si="21">IF(AB67&lt;AC67,1,0)</f>
        <v>1</v>
      </c>
    </row>
    <row r="68" spans="1:33" x14ac:dyDescent="0.2">
      <c r="A68" s="5" t="s">
        <v>278</v>
      </c>
      <c r="B68" s="5">
        <v>16</v>
      </c>
      <c r="C68" s="6" t="str">
        <f t="shared" si="12"/>
        <v>Niño/Adolescente</v>
      </c>
      <c r="D68" s="5" t="s">
        <v>48</v>
      </c>
      <c r="E68" s="5" t="s">
        <v>84</v>
      </c>
      <c r="F68" s="5" t="s">
        <v>50</v>
      </c>
      <c r="G68" s="5" t="s">
        <v>47</v>
      </c>
      <c r="H68" s="5" t="s">
        <v>51</v>
      </c>
      <c r="I68" s="70" t="s">
        <v>51</v>
      </c>
      <c r="J68" s="5">
        <v>2007</v>
      </c>
      <c r="K68" s="32"/>
      <c r="L68" s="57">
        <v>0.56999999999999995</v>
      </c>
      <c r="M68" s="8" t="s">
        <v>178</v>
      </c>
      <c r="N68" s="8" t="s">
        <v>180</v>
      </c>
      <c r="O68" s="34">
        <v>0.61</v>
      </c>
      <c r="P68" s="11" t="s">
        <v>185</v>
      </c>
      <c r="Q68" s="52">
        <v>0</v>
      </c>
      <c r="R68" s="52" t="s">
        <v>188</v>
      </c>
      <c r="S68" s="53">
        <v>0.5</v>
      </c>
      <c r="T68" s="53" t="s">
        <v>187</v>
      </c>
      <c r="U68" s="54">
        <v>0</v>
      </c>
      <c r="V68" s="54" t="s">
        <v>188</v>
      </c>
      <c r="W68" s="65">
        <v>0.28000000000000003</v>
      </c>
      <c r="X68" s="55" t="str">
        <f t="shared" si="13"/>
        <v>BAJA</v>
      </c>
      <c r="Y68" s="66">
        <f t="shared" si="14"/>
        <v>0.42499999999999999</v>
      </c>
      <c r="Z68" s="66">
        <f t="shared" si="15"/>
        <v>0.43</v>
      </c>
      <c r="AA68" s="66" t="str">
        <f t="shared" si="16"/>
        <v>BASICO</v>
      </c>
      <c r="AB68" s="1">
        <f t="shared" si="17"/>
        <v>2</v>
      </c>
      <c r="AC68" s="1">
        <f t="shared" si="18"/>
        <v>2</v>
      </c>
      <c r="AD68" s="1" t="str">
        <f t="shared" si="11"/>
        <v>LO REAL ES IGUAL QUE LO PERCIBIDO</v>
      </c>
      <c r="AE68" s="1">
        <f t="shared" si="19"/>
        <v>0</v>
      </c>
      <c r="AF68" s="1">
        <f t="shared" si="20"/>
        <v>1</v>
      </c>
      <c r="AG68" s="1">
        <f t="shared" si="21"/>
        <v>0</v>
      </c>
    </row>
    <row r="69" spans="1:33" x14ac:dyDescent="0.2">
      <c r="A69" s="5" t="s">
        <v>279</v>
      </c>
      <c r="B69" s="5">
        <v>18</v>
      </c>
      <c r="C69" s="6" t="str">
        <f t="shared" si="12"/>
        <v>Adulto Joven</v>
      </c>
      <c r="D69" s="5" t="s">
        <v>48</v>
      </c>
      <c r="E69" s="5" t="s">
        <v>85</v>
      </c>
      <c r="F69" s="5" t="s">
        <v>43</v>
      </c>
      <c r="G69" s="5" t="s">
        <v>47</v>
      </c>
      <c r="H69" s="5" t="s">
        <v>49</v>
      </c>
      <c r="I69" s="70" t="s">
        <v>45</v>
      </c>
      <c r="J69" s="5">
        <v>2007</v>
      </c>
      <c r="K69" s="32"/>
      <c r="L69" s="57">
        <v>0.68</v>
      </c>
      <c r="M69" s="8" t="s">
        <v>178</v>
      </c>
      <c r="N69" s="8" t="s">
        <v>177</v>
      </c>
      <c r="O69" s="34">
        <v>0.78</v>
      </c>
      <c r="P69" s="11" t="s">
        <v>186</v>
      </c>
      <c r="Q69" s="52">
        <v>0</v>
      </c>
      <c r="R69" s="52" t="s">
        <v>188</v>
      </c>
      <c r="S69" s="53">
        <v>0.5</v>
      </c>
      <c r="T69" s="53" t="s">
        <v>187</v>
      </c>
      <c r="U69" s="54">
        <v>0</v>
      </c>
      <c r="V69" s="54" t="s">
        <v>188</v>
      </c>
      <c r="W69" s="65">
        <v>0.32</v>
      </c>
      <c r="X69" s="55" t="str">
        <f t="shared" si="13"/>
        <v>BAJA</v>
      </c>
      <c r="Y69" s="66">
        <f t="shared" si="14"/>
        <v>0.5</v>
      </c>
      <c r="Z69" s="66">
        <f t="shared" si="15"/>
        <v>0.5</v>
      </c>
      <c r="AA69" s="66" t="str">
        <f t="shared" si="16"/>
        <v>BASICO</v>
      </c>
      <c r="AB69" s="1">
        <f t="shared" si="17"/>
        <v>2</v>
      </c>
      <c r="AC69" s="1">
        <f t="shared" si="18"/>
        <v>3</v>
      </c>
      <c r="AD69" s="1" t="str">
        <f t="shared" si="11"/>
        <v>LO REAL ES MENOR QUE LO PERCIBIDO</v>
      </c>
      <c r="AE69" s="1">
        <f t="shared" si="19"/>
        <v>0</v>
      </c>
      <c r="AF69" s="1">
        <f t="shared" si="20"/>
        <v>0</v>
      </c>
      <c r="AG69" s="1">
        <f t="shared" si="21"/>
        <v>1</v>
      </c>
    </row>
    <row r="70" spans="1:33" x14ac:dyDescent="0.2">
      <c r="A70" s="5" t="s">
        <v>280</v>
      </c>
      <c r="B70" s="5">
        <v>17</v>
      </c>
      <c r="C70" s="6" t="str">
        <f t="shared" si="12"/>
        <v>Niño/Adolescente</v>
      </c>
      <c r="D70" s="5" t="s">
        <v>48</v>
      </c>
      <c r="E70" s="5" t="s">
        <v>71</v>
      </c>
      <c r="F70" s="5" t="s">
        <v>43</v>
      </c>
      <c r="G70" s="5" t="s">
        <v>47</v>
      </c>
      <c r="H70" s="5" t="s">
        <v>45</v>
      </c>
      <c r="I70" s="70" t="s">
        <v>51</v>
      </c>
      <c r="J70" s="5">
        <v>2007</v>
      </c>
      <c r="K70" s="32"/>
      <c r="L70" s="57">
        <v>0.71</v>
      </c>
      <c r="M70" s="8" t="s">
        <v>178</v>
      </c>
      <c r="N70" s="8" t="s">
        <v>177</v>
      </c>
      <c r="O70" s="34">
        <v>0.26</v>
      </c>
      <c r="P70" s="11" t="s">
        <v>187</v>
      </c>
      <c r="Q70" s="52">
        <v>0.65</v>
      </c>
      <c r="R70" s="52" t="s">
        <v>185</v>
      </c>
      <c r="S70" s="53">
        <v>0.75</v>
      </c>
      <c r="T70" s="53" t="s">
        <v>185</v>
      </c>
      <c r="U70" s="54">
        <v>0.5</v>
      </c>
      <c r="V70" s="54" t="s">
        <v>187</v>
      </c>
      <c r="W70" s="65">
        <v>0.54</v>
      </c>
      <c r="X70" s="55" t="str">
        <f t="shared" si="13"/>
        <v>MEDIA</v>
      </c>
      <c r="Y70" s="66">
        <f t="shared" si="14"/>
        <v>0.625</v>
      </c>
      <c r="Z70" s="66">
        <f t="shared" si="15"/>
        <v>0.63</v>
      </c>
      <c r="AA70" s="66" t="str">
        <f t="shared" si="16"/>
        <v>MEDIO</v>
      </c>
      <c r="AB70" s="1">
        <f t="shared" si="17"/>
        <v>3</v>
      </c>
      <c r="AC70" s="1">
        <f t="shared" si="18"/>
        <v>2</v>
      </c>
      <c r="AD70" s="1" t="str">
        <f t="shared" si="11"/>
        <v>LO REAL ES MAYOR QUE LO PERCIBIDO</v>
      </c>
      <c r="AE70" s="1">
        <f t="shared" si="19"/>
        <v>1</v>
      </c>
      <c r="AF70" s="1">
        <f t="shared" si="20"/>
        <v>0</v>
      </c>
      <c r="AG70" s="1">
        <f t="shared" si="21"/>
        <v>0</v>
      </c>
    </row>
    <row r="71" spans="1:33" x14ac:dyDescent="0.2">
      <c r="A71" s="5" t="s">
        <v>281</v>
      </c>
      <c r="B71" s="5">
        <v>17</v>
      </c>
      <c r="C71" s="6" t="str">
        <f t="shared" si="12"/>
        <v>Niño/Adolescente</v>
      </c>
      <c r="D71" s="5" t="s">
        <v>48</v>
      </c>
      <c r="E71" s="5" t="s">
        <v>86</v>
      </c>
      <c r="F71" s="5" t="s">
        <v>43</v>
      </c>
      <c r="G71" s="5" t="s">
        <v>47</v>
      </c>
      <c r="H71" s="5" t="s">
        <v>49</v>
      </c>
      <c r="I71" s="70" t="s">
        <v>49</v>
      </c>
      <c r="J71" s="5">
        <v>2008</v>
      </c>
      <c r="K71" s="32"/>
      <c r="L71" s="57">
        <v>0.82</v>
      </c>
      <c r="M71" s="8" t="s">
        <v>176</v>
      </c>
      <c r="N71" s="8" t="s">
        <v>181</v>
      </c>
      <c r="O71" s="34">
        <v>0.89</v>
      </c>
      <c r="P71" s="11" t="s">
        <v>186</v>
      </c>
      <c r="Q71" s="52">
        <v>0.78</v>
      </c>
      <c r="R71" s="52" t="s">
        <v>186</v>
      </c>
      <c r="S71" s="53">
        <v>0.25</v>
      </c>
      <c r="T71" s="53" t="s">
        <v>188</v>
      </c>
      <c r="U71" s="54">
        <v>0.25</v>
      </c>
      <c r="V71" s="54" t="s">
        <v>188</v>
      </c>
      <c r="W71" s="65">
        <v>0.54</v>
      </c>
      <c r="X71" s="55" t="str">
        <f t="shared" si="13"/>
        <v>MEDIA</v>
      </c>
      <c r="Y71" s="66">
        <f t="shared" si="14"/>
        <v>0.67999999999999994</v>
      </c>
      <c r="Z71" s="66">
        <f t="shared" si="15"/>
        <v>0.68</v>
      </c>
      <c r="AA71" s="66" t="str">
        <f t="shared" si="16"/>
        <v>MEDIO</v>
      </c>
      <c r="AB71" s="1">
        <f t="shared" si="17"/>
        <v>3</v>
      </c>
      <c r="AC71" s="1">
        <f t="shared" si="18"/>
        <v>4</v>
      </c>
      <c r="AD71" s="1" t="str">
        <f t="shared" si="11"/>
        <v>LO REAL ES MENOR QUE LO PERCIBIDO</v>
      </c>
      <c r="AE71" s="1">
        <f t="shared" si="19"/>
        <v>0</v>
      </c>
      <c r="AF71" s="1">
        <f t="shared" si="20"/>
        <v>0</v>
      </c>
      <c r="AG71" s="1">
        <f t="shared" si="21"/>
        <v>1</v>
      </c>
    </row>
    <row r="72" spans="1:33" x14ac:dyDescent="0.2">
      <c r="A72" s="5" t="s">
        <v>282</v>
      </c>
      <c r="B72" s="5">
        <v>15</v>
      </c>
      <c r="C72" s="6" t="str">
        <f t="shared" si="12"/>
        <v>Niño/Adolescente</v>
      </c>
      <c r="D72" s="5" t="s">
        <v>41</v>
      </c>
      <c r="E72" s="5" t="s">
        <v>42</v>
      </c>
      <c r="F72" s="5" t="s">
        <v>43</v>
      </c>
      <c r="G72" s="5" t="s">
        <v>47</v>
      </c>
      <c r="H72" s="5" t="s">
        <v>51</v>
      </c>
      <c r="I72" s="70" t="s">
        <v>51</v>
      </c>
      <c r="J72" s="5">
        <v>2017</v>
      </c>
      <c r="K72" s="32"/>
      <c r="L72" s="57">
        <v>0.71</v>
      </c>
      <c r="M72" s="8" t="s">
        <v>178</v>
      </c>
      <c r="N72" s="8" t="s">
        <v>177</v>
      </c>
      <c r="O72" s="34">
        <v>0.78</v>
      </c>
      <c r="P72" s="11" t="s">
        <v>186</v>
      </c>
      <c r="Q72" s="52">
        <v>0</v>
      </c>
      <c r="R72" s="52" t="s">
        <v>188</v>
      </c>
      <c r="S72" s="53">
        <v>0.75</v>
      </c>
      <c r="T72" s="53" t="s">
        <v>185</v>
      </c>
      <c r="U72" s="54">
        <v>0.25</v>
      </c>
      <c r="V72" s="54" t="s">
        <v>188</v>
      </c>
      <c r="W72" s="65">
        <v>0.45</v>
      </c>
      <c r="X72" s="55" t="str">
        <f t="shared" si="13"/>
        <v>BAJA</v>
      </c>
      <c r="Y72" s="66">
        <f t="shared" si="14"/>
        <v>0.57999999999999996</v>
      </c>
      <c r="Z72" s="66">
        <f t="shared" si="15"/>
        <v>0.57999999999999996</v>
      </c>
      <c r="AA72" s="66" t="str">
        <f t="shared" si="16"/>
        <v>MEDIO</v>
      </c>
      <c r="AB72" s="1">
        <f t="shared" si="17"/>
        <v>3</v>
      </c>
      <c r="AC72" s="1">
        <f t="shared" si="18"/>
        <v>2</v>
      </c>
      <c r="AD72" s="1" t="str">
        <f t="shared" si="11"/>
        <v>LO REAL ES MAYOR QUE LO PERCIBIDO</v>
      </c>
      <c r="AE72" s="1">
        <f t="shared" si="19"/>
        <v>1</v>
      </c>
      <c r="AF72" s="1">
        <f t="shared" si="20"/>
        <v>0</v>
      </c>
      <c r="AG72" s="1">
        <f t="shared" si="21"/>
        <v>0</v>
      </c>
    </row>
    <row r="73" spans="1:33" x14ac:dyDescent="0.2">
      <c r="A73" s="5" t="s">
        <v>283</v>
      </c>
      <c r="B73" s="5">
        <v>16</v>
      </c>
      <c r="C73" s="6" t="str">
        <f t="shared" si="12"/>
        <v>Niño/Adolescente</v>
      </c>
      <c r="D73" s="5" t="s">
        <v>48</v>
      </c>
      <c r="E73" s="5" t="s">
        <v>83</v>
      </c>
      <c r="F73" s="5" t="s">
        <v>50</v>
      </c>
      <c r="G73" s="5" t="s">
        <v>65</v>
      </c>
      <c r="H73" s="5" t="s">
        <v>51</v>
      </c>
      <c r="I73" s="70" t="s">
        <v>65</v>
      </c>
      <c r="J73" s="5">
        <v>2016</v>
      </c>
      <c r="K73" s="32"/>
      <c r="L73" s="57">
        <v>0.28999999999999998</v>
      </c>
      <c r="M73" s="8" t="s">
        <v>179</v>
      </c>
      <c r="N73" s="8" t="s">
        <v>182</v>
      </c>
      <c r="O73" s="34">
        <v>0.23</v>
      </c>
      <c r="P73" s="11" t="s">
        <v>188</v>
      </c>
      <c r="Q73" s="52">
        <v>0</v>
      </c>
      <c r="R73" s="52" t="s">
        <v>188</v>
      </c>
      <c r="S73" s="53">
        <v>0.25</v>
      </c>
      <c r="T73" s="53" t="s">
        <v>188</v>
      </c>
      <c r="U73" s="54">
        <v>0.25</v>
      </c>
      <c r="V73" s="54" t="s">
        <v>188</v>
      </c>
      <c r="W73" s="65">
        <v>0.18</v>
      </c>
      <c r="X73" s="55" t="str">
        <f t="shared" si="13"/>
        <v>NINGUNA</v>
      </c>
      <c r="Y73" s="66">
        <f t="shared" si="14"/>
        <v>0.23499999999999999</v>
      </c>
      <c r="Z73" s="66">
        <f t="shared" si="15"/>
        <v>0.24</v>
      </c>
      <c r="AA73" s="66" t="str">
        <f t="shared" si="16"/>
        <v>NINGUNO</v>
      </c>
      <c r="AB73" s="1">
        <f t="shared" si="17"/>
        <v>1</v>
      </c>
      <c r="AC73" s="1">
        <f t="shared" si="18"/>
        <v>1</v>
      </c>
      <c r="AD73" s="1" t="str">
        <f t="shared" si="11"/>
        <v>LO REAL ES IGUAL QUE LO PERCIBIDO</v>
      </c>
      <c r="AE73" s="1">
        <f t="shared" si="19"/>
        <v>0</v>
      </c>
      <c r="AF73" s="1">
        <f t="shared" si="20"/>
        <v>1</v>
      </c>
      <c r="AG73" s="1">
        <f t="shared" si="21"/>
        <v>0</v>
      </c>
    </row>
    <row r="74" spans="1:33" x14ac:dyDescent="0.2">
      <c r="A74" s="5" t="s">
        <v>284</v>
      </c>
      <c r="B74" s="5">
        <v>15</v>
      </c>
      <c r="C74" s="6" t="str">
        <f t="shared" si="12"/>
        <v>Niño/Adolescente</v>
      </c>
      <c r="D74" s="5" t="s">
        <v>41</v>
      </c>
      <c r="E74" s="5" t="s">
        <v>63</v>
      </c>
      <c r="F74" s="5" t="s">
        <v>43</v>
      </c>
      <c r="G74" s="5" t="s">
        <v>47</v>
      </c>
      <c r="H74" s="5" t="s">
        <v>45</v>
      </c>
      <c r="I74" s="70" t="s">
        <v>45</v>
      </c>
      <c r="J74" s="5">
        <v>2014</v>
      </c>
      <c r="K74" s="32"/>
      <c r="L74" s="57">
        <v>0.46</v>
      </c>
      <c r="M74" s="8" t="s">
        <v>179</v>
      </c>
      <c r="N74" s="8" t="s">
        <v>180</v>
      </c>
      <c r="O74" s="34">
        <v>0.31</v>
      </c>
      <c r="P74" s="11" t="s">
        <v>187</v>
      </c>
      <c r="Q74" s="52">
        <v>0.18</v>
      </c>
      <c r="R74" s="52" t="s">
        <v>188</v>
      </c>
      <c r="S74" s="53">
        <v>0.25</v>
      </c>
      <c r="T74" s="53" t="s">
        <v>188</v>
      </c>
      <c r="U74" s="54">
        <v>0</v>
      </c>
      <c r="V74" s="54" t="s">
        <v>188</v>
      </c>
      <c r="W74" s="65">
        <v>0.19</v>
      </c>
      <c r="X74" s="55" t="str">
        <f t="shared" si="13"/>
        <v>NINGUNA</v>
      </c>
      <c r="Y74" s="66">
        <f t="shared" si="14"/>
        <v>0.32500000000000001</v>
      </c>
      <c r="Z74" s="66">
        <f t="shared" si="15"/>
        <v>0.33</v>
      </c>
      <c r="AA74" s="66" t="str">
        <f t="shared" si="16"/>
        <v>BASICO</v>
      </c>
      <c r="AB74" s="1">
        <f t="shared" si="17"/>
        <v>2</v>
      </c>
      <c r="AC74" s="1">
        <f t="shared" si="18"/>
        <v>3</v>
      </c>
      <c r="AD74" s="1" t="str">
        <f t="shared" si="11"/>
        <v>LO REAL ES MENOR QUE LO PERCIBIDO</v>
      </c>
      <c r="AE74" s="1">
        <f t="shared" si="19"/>
        <v>0</v>
      </c>
      <c r="AF74" s="1">
        <f t="shared" si="20"/>
        <v>0</v>
      </c>
      <c r="AG74" s="1">
        <f t="shared" si="21"/>
        <v>1</v>
      </c>
    </row>
    <row r="75" spans="1:33" x14ac:dyDescent="0.2">
      <c r="A75" s="5" t="s">
        <v>285</v>
      </c>
      <c r="B75" s="5">
        <v>15</v>
      </c>
      <c r="C75" s="6" t="str">
        <f t="shared" si="12"/>
        <v>Niño/Adolescente</v>
      </c>
      <c r="D75" s="5" t="s">
        <v>41</v>
      </c>
      <c r="E75" s="5" t="s">
        <v>87</v>
      </c>
      <c r="F75" s="5" t="s">
        <v>43</v>
      </c>
      <c r="G75" s="5" t="s">
        <v>47</v>
      </c>
      <c r="H75" s="5" t="s">
        <v>51</v>
      </c>
      <c r="I75" s="70" t="s">
        <v>45</v>
      </c>
      <c r="J75" s="5">
        <v>2015</v>
      </c>
      <c r="K75" s="32"/>
      <c r="L75" s="57">
        <v>0.56999999999999995</v>
      </c>
      <c r="M75" s="8" t="s">
        <v>178</v>
      </c>
      <c r="N75" s="8" t="s">
        <v>180</v>
      </c>
      <c r="O75" s="34">
        <v>0.23</v>
      </c>
      <c r="P75" s="11" t="s">
        <v>188</v>
      </c>
      <c r="Q75" s="52">
        <v>0</v>
      </c>
      <c r="R75" s="52" t="s">
        <v>188</v>
      </c>
      <c r="S75" s="53">
        <v>0.75</v>
      </c>
      <c r="T75" s="53" t="s">
        <v>185</v>
      </c>
      <c r="U75" s="54">
        <v>0</v>
      </c>
      <c r="V75" s="54" t="s">
        <v>188</v>
      </c>
      <c r="W75" s="65">
        <v>0.25</v>
      </c>
      <c r="X75" s="55" t="str">
        <f t="shared" si="13"/>
        <v>NINGUNA</v>
      </c>
      <c r="Y75" s="66">
        <f t="shared" si="14"/>
        <v>0.41</v>
      </c>
      <c r="Z75" s="66">
        <f t="shared" si="15"/>
        <v>0.41</v>
      </c>
      <c r="AA75" s="66" t="str">
        <f t="shared" si="16"/>
        <v>BASICO</v>
      </c>
      <c r="AB75" s="1">
        <f t="shared" si="17"/>
        <v>2</v>
      </c>
      <c r="AC75" s="1">
        <f t="shared" si="18"/>
        <v>3</v>
      </c>
      <c r="AD75" s="1" t="str">
        <f t="shared" si="11"/>
        <v>LO REAL ES MENOR QUE LO PERCIBIDO</v>
      </c>
      <c r="AE75" s="1">
        <f t="shared" si="19"/>
        <v>0</v>
      </c>
      <c r="AF75" s="1">
        <f t="shared" si="20"/>
        <v>0</v>
      </c>
      <c r="AG75" s="1">
        <f t="shared" si="21"/>
        <v>1</v>
      </c>
    </row>
    <row r="76" spans="1:33" x14ac:dyDescent="0.2">
      <c r="A76" s="5" t="s">
        <v>286</v>
      </c>
      <c r="B76" s="5">
        <v>15</v>
      </c>
      <c r="C76" s="6" t="str">
        <f t="shared" si="12"/>
        <v>Niño/Adolescente</v>
      </c>
      <c r="D76" s="5" t="s">
        <v>41</v>
      </c>
      <c r="E76" s="5" t="s">
        <v>71</v>
      </c>
      <c r="F76" s="5" t="s">
        <v>43</v>
      </c>
      <c r="G76" s="5" t="s">
        <v>47</v>
      </c>
      <c r="H76" s="5" t="s">
        <v>45</v>
      </c>
      <c r="I76" s="70" t="s">
        <v>45</v>
      </c>
      <c r="J76" s="5">
        <v>2014</v>
      </c>
      <c r="K76" s="32"/>
      <c r="L76" s="57">
        <v>0.75</v>
      </c>
      <c r="M76" s="8" t="s">
        <v>178</v>
      </c>
      <c r="N76" s="8" t="s">
        <v>177</v>
      </c>
      <c r="O76" s="34">
        <v>0.46</v>
      </c>
      <c r="P76" s="11" t="s">
        <v>187</v>
      </c>
      <c r="Q76" s="52">
        <v>0</v>
      </c>
      <c r="R76" s="52" t="s">
        <v>188</v>
      </c>
      <c r="S76" s="53">
        <v>0.75</v>
      </c>
      <c r="T76" s="53" t="s">
        <v>185</v>
      </c>
      <c r="U76" s="54">
        <v>0</v>
      </c>
      <c r="V76" s="54" t="s">
        <v>188</v>
      </c>
      <c r="W76" s="65">
        <v>0.3</v>
      </c>
      <c r="X76" s="55" t="str">
        <f t="shared" si="13"/>
        <v>BAJA</v>
      </c>
      <c r="Y76" s="66">
        <f t="shared" si="14"/>
        <v>0.52500000000000002</v>
      </c>
      <c r="Z76" s="66">
        <f t="shared" si="15"/>
        <v>0.53</v>
      </c>
      <c r="AA76" s="66" t="str">
        <f t="shared" si="16"/>
        <v>MEDIO</v>
      </c>
      <c r="AB76" s="1">
        <f t="shared" si="17"/>
        <v>3</v>
      </c>
      <c r="AC76" s="1">
        <f t="shared" si="18"/>
        <v>3</v>
      </c>
      <c r="AD76" s="1" t="str">
        <f t="shared" si="11"/>
        <v>LO REAL ES IGUAL QUE LO PERCIBIDO</v>
      </c>
      <c r="AE76" s="1">
        <f t="shared" si="19"/>
        <v>0</v>
      </c>
      <c r="AF76" s="1">
        <f t="shared" si="20"/>
        <v>1</v>
      </c>
      <c r="AG76" s="1">
        <f t="shared" si="21"/>
        <v>0</v>
      </c>
    </row>
    <row r="77" spans="1:33" x14ac:dyDescent="0.2">
      <c r="A77" s="5" t="s">
        <v>287</v>
      </c>
      <c r="B77" s="5">
        <v>16</v>
      </c>
      <c r="C77" s="6" t="str">
        <f t="shared" si="12"/>
        <v>Niño/Adolescente</v>
      </c>
      <c r="D77" s="5" t="s">
        <v>48</v>
      </c>
      <c r="E77" s="5" t="s">
        <v>75</v>
      </c>
      <c r="F77" s="5" t="s">
        <v>50</v>
      </c>
      <c r="G77" s="5" t="s">
        <v>47</v>
      </c>
      <c r="H77" s="5" t="s">
        <v>45</v>
      </c>
      <c r="I77" s="70" t="s">
        <v>45</v>
      </c>
      <c r="J77" s="5">
        <v>2010</v>
      </c>
      <c r="K77" s="32"/>
      <c r="L77" s="57">
        <v>0.39</v>
      </c>
      <c r="M77" s="8" t="s">
        <v>179</v>
      </c>
      <c r="N77" s="8" t="s">
        <v>182</v>
      </c>
      <c r="O77" s="34">
        <v>0.75</v>
      </c>
      <c r="P77" s="11" t="s">
        <v>186</v>
      </c>
      <c r="Q77" s="52">
        <v>0</v>
      </c>
      <c r="R77" s="52" t="s">
        <v>188</v>
      </c>
      <c r="S77" s="53">
        <v>0.25</v>
      </c>
      <c r="T77" s="53" t="s">
        <v>188</v>
      </c>
      <c r="U77" s="54">
        <v>1</v>
      </c>
      <c r="V77" s="54" t="s">
        <v>186</v>
      </c>
      <c r="W77" s="65">
        <v>0.5</v>
      </c>
      <c r="X77" s="55" t="str">
        <f t="shared" si="13"/>
        <v>BAJA</v>
      </c>
      <c r="Y77" s="66">
        <f t="shared" si="14"/>
        <v>0.44500000000000001</v>
      </c>
      <c r="Z77" s="66">
        <f t="shared" si="15"/>
        <v>0.45</v>
      </c>
      <c r="AA77" s="66" t="str">
        <f t="shared" si="16"/>
        <v>BASICO</v>
      </c>
      <c r="AB77" s="1">
        <f t="shared" si="17"/>
        <v>2</v>
      </c>
      <c r="AC77" s="1">
        <f t="shared" si="18"/>
        <v>3</v>
      </c>
      <c r="AD77" s="1" t="str">
        <f t="shared" si="11"/>
        <v>LO REAL ES MENOR QUE LO PERCIBIDO</v>
      </c>
      <c r="AE77" s="1">
        <f t="shared" si="19"/>
        <v>0</v>
      </c>
      <c r="AF77" s="1">
        <f t="shared" si="20"/>
        <v>0</v>
      </c>
      <c r="AG77" s="1">
        <f t="shared" si="21"/>
        <v>1</v>
      </c>
    </row>
    <row r="78" spans="1:33" x14ac:dyDescent="0.2">
      <c r="A78" s="5" t="s">
        <v>288</v>
      </c>
      <c r="B78" s="5">
        <v>15</v>
      </c>
      <c r="C78" s="6" t="str">
        <f t="shared" si="12"/>
        <v>Niño/Adolescente</v>
      </c>
      <c r="D78" s="5" t="s">
        <v>41</v>
      </c>
      <c r="E78" s="5" t="s">
        <v>71</v>
      </c>
      <c r="F78" s="5" t="s">
        <v>43</v>
      </c>
      <c r="G78" s="5" t="s">
        <v>47</v>
      </c>
      <c r="H78" s="5" t="s">
        <v>45</v>
      </c>
      <c r="I78" s="70" t="s">
        <v>45</v>
      </c>
      <c r="J78" s="5">
        <v>2010</v>
      </c>
      <c r="K78" s="32"/>
      <c r="L78" s="57">
        <v>0.93</v>
      </c>
      <c r="M78" s="8" t="s">
        <v>176</v>
      </c>
      <c r="N78" s="8" t="s">
        <v>181</v>
      </c>
      <c r="O78" s="34">
        <v>0.39</v>
      </c>
      <c r="P78" s="11" t="s">
        <v>187</v>
      </c>
      <c r="Q78" s="52">
        <v>0.49</v>
      </c>
      <c r="R78" s="52" t="s">
        <v>187</v>
      </c>
      <c r="S78" s="53">
        <v>0.25</v>
      </c>
      <c r="T78" s="53" t="s">
        <v>188</v>
      </c>
      <c r="U78" s="54">
        <v>0.5</v>
      </c>
      <c r="V78" s="54" t="s">
        <v>187</v>
      </c>
      <c r="W78" s="65">
        <v>0.41</v>
      </c>
      <c r="X78" s="55" t="str">
        <f t="shared" si="13"/>
        <v>BAJA</v>
      </c>
      <c r="Y78" s="66">
        <f t="shared" si="14"/>
        <v>0.67</v>
      </c>
      <c r="Z78" s="66">
        <f t="shared" si="15"/>
        <v>0.67</v>
      </c>
      <c r="AA78" s="66" t="str">
        <f t="shared" si="16"/>
        <v>MEDIO</v>
      </c>
      <c r="AB78" s="1">
        <f t="shared" si="17"/>
        <v>3</v>
      </c>
      <c r="AC78" s="1">
        <f t="shared" si="18"/>
        <v>3</v>
      </c>
      <c r="AD78" s="1" t="str">
        <f t="shared" si="11"/>
        <v>LO REAL ES IGUAL QUE LO PERCIBIDO</v>
      </c>
      <c r="AE78" s="1">
        <f t="shared" si="19"/>
        <v>0</v>
      </c>
      <c r="AF78" s="1">
        <f t="shared" si="20"/>
        <v>1</v>
      </c>
      <c r="AG78" s="1">
        <f t="shared" si="21"/>
        <v>0</v>
      </c>
    </row>
    <row r="79" spans="1:33" x14ac:dyDescent="0.2">
      <c r="A79" s="5" t="s">
        <v>289</v>
      </c>
      <c r="B79" s="5">
        <v>16</v>
      </c>
      <c r="C79" s="6" t="str">
        <f t="shared" si="12"/>
        <v>Niño/Adolescente</v>
      </c>
      <c r="D79" s="5" t="s">
        <v>48</v>
      </c>
      <c r="E79" s="5" t="s">
        <v>88</v>
      </c>
      <c r="F79" s="5" t="s">
        <v>43</v>
      </c>
      <c r="G79" s="5" t="s">
        <v>47</v>
      </c>
      <c r="H79" s="5" t="s">
        <v>45</v>
      </c>
      <c r="I79" s="70" t="s">
        <v>45</v>
      </c>
      <c r="J79" s="5">
        <v>2016</v>
      </c>
      <c r="K79" s="32"/>
      <c r="L79" s="57">
        <v>0.64</v>
      </c>
      <c r="M79" s="8" t="s">
        <v>178</v>
      </c>
      <c r="N79" s="8" t="s">
        <v>177</v>
      </c>
      <c r="O79" s="34">
        <v>0.44</v>
      </c>
      <c r="P79" s="11" t="s">
        <v>187</v>
      </c>
      <c r="Q79" s="52">
        <v>0.28999999999999998</v>
      </c>
      <c r="R79" s="52" t="s">
        <v>187</v>
      </c>
      <c r="S79" s="53">
        <v>0.5</v>
      </c>
      <c r="T79" s="53" t="s">
        <v>187</v>
      </c>
      <c r="U79" s="54">
        <v>0.5</v>
      </c>
      <c r="V79" s="54" t="s">
        <v>187</v>
      </c>
      <c r="W79" s="65">
        <v>0.43</v>
      </c>
      <c r="X79" s="55" t="str">
        <f t="shared" si="13"/>
        <v>BAJA</v>
      </c>
      <c r="Y79" s="66">
        <f t="shared" si="14"/>
        <v>0.53500000000000003</v>
      </c>
      <c r="Z79" s="66">
        <f t="shared" si="15"/>
        <v>0.54</v>
      </c>
      <c r="AA79" s="66" t="str">
        <f t="shared" si="16"/>
        <v>MEDIO</v>
      </c>
      <c r="AB79" s="1">
        <f t="shared" si="17"/>
        <v>3</v>
      </c>
      <c r="AC79" s="1">
        <f t="shared" si="18"/>
        <v>3</v>
      </c>
      <c r="AD79" s="1" t="str">
        <f t="shared" si="11"/>
        <v>LO REAL ES IGUAL QUE LO PERCIBIDO</v>
      </c>
      <c r="AE79" s="1">
        <f t="shared" si="19"/>
        <v>0</v>
      </c>
      <c r="AF79" s="1">
        <f t="shared" si="20"/>
        <v>1</v>
      </c>
      <c r="AG79" s="1">
        <f t="shared" si="21"/>
        <v>0</v>
      </c>
    </row>
    <row r="80" spans="1:33" x14ac:dyDescent="0.2">
      <c r="A80" s="5" t="s">
        <v>290</v>
      </c>
      <c r="B80" s="5">
        <v>15</v>
      </c>
      <c r="C80" s="6" t="str">
        <f t="shared" si="12"/>
        <v>Niño/Adolescente</v>
      </c>
      <c r="D80" s="5" t="s">
        <v>41</v>
      </c>
      <c r="E80" s="5" t="s">
        <v>42</v>
      </c>
      <c r="F80" s="5" t="s">
        <v>43</v>
      </c>
      <c r="G80" s="5" t="s">
        <v>47</v>
      </c>
      <c r="H80" s="5" t="s">
        <v>45</v>
      </c>
      <c r="I80" s="70" t="s">
        <v>45</v>
      </c>
      <c r="J80" s="5">
        <v>2016</v>
      </c>
      <c r="K80" s="32"/>
      <c r="L80" s="57">
        <v>0.68</v>
      </c>
      <c r="M80" s="8" t="s">
        <v>178</v>
      </c>
      <c r="N80" s="8" t="s">
        <v>177</v>
      </c>
      <c r="O80" s="34">
        <v>0.43</v>
      </c>
      <c r="P80" s="11" t="s">
        <v>187</v>
      </c>
      <c r="Q80" s="52">
        <v>0</v>
      </c>
      <c r="R80" s="52" t="s">
        <v>188</v>
      </c>
      <c r="S80" s="53">
        <v>0.75</v>
      </c>
      <c r="T80" s="53" t="s">
        <v>185</v>
      </c>
      <c r="U80" s="54">
        <v>0.25</v>
      </c>
      <c r="V80" s="54" t="s">
        <v>188</v>
      </c>
      <c r="W80" s="65">
        <v>0.36</v>
      </c>
      <c r="X80" s="55" t="str">
        <f t="shared" si="13"/>
        <v>BAJA</v>
      </c>
      <c r="Y80" s="66">
        <f t="shared" si="14"/>
        <v>0.52</v>
      </c>
      <c r="Z80" s="66">
        <f t="shared" si="15"/>
        <v>0.52</v>
      </c>
      <c r="AA80" s="66" t="str">
        <f t="shared" si="16"/>
        <v>MEDIO</v>
      </c>
      <c r="AB80" s="1">
        <f t="shared" si="17"/>
        <v>3</v>
      </c>
      <c r="AC80" s="1">
        <f t="shared" si="18"/>
        <v>3</v>
      </c>
      <c r="AD80" s="1" t="str">
        <f t="shared" si="11"/>
        <v>LO REAL ES IGUAL QUE LO PERCIBIDO</v>
      </c>
      <c r="AE80" s="1">
        <f t="shared" si="19"/>
        <v>0</v>
      </c>
      <c r="AF80" s="1">
        <f t="shared" si="20"/>
        <v>1</v>
      </c>
      <c r="AG80" s="1">
        <f t="shared" si="21"/>
        <v>0</v>
      </c>
    </row>
    <row r="81" spans="1:33" x14ac:dyDescent="0.2">
      <c r="A81" s="5" t="s">
        <v>291</v>
      </c>
      <c r="B81" s="5">
        <v>16</v>
      </c>
      <c r="C81" s="6" t="str">
        <f t="shared" si="12"/>
        <v>Niño/Adolescente</v>
      </c>
      <c r="D81" s="5" t="s">
        <v>41</v>
      </c>
      <c r="E81" s="5" t="s">
        <v>79</v>
      </c>
      <c r="F81" s="5" t="s">
        <v>43</v>
      </c>
      <c r="G81" s="5" t="s">
        <v>47</v>
      </c>
      <c r="H81" s="5" t="s">
        <v>51</v>
      </c>
      <c r="I81" s="70" t="s">
        <v>45</v>
      </c>
      <c r="J81" s="5">
        <v>2009</v>
      </c>
      <c r="K81" s="32"/>
      <c r="L81" s="57">
        <v>0.86</v>
      </c>
      <c r="M81" s="8" t="s">
        <v>176</v>
      </c>
      <c r="N81" s="8" t="s">
        <v>181</v>
      </c>
      <c r="O81" s="34">
        <v>0.52</v>
      </c>
      <c r="P81" s="11" t="s">
        <v>185</v>
      </c>
      <c r="Q81" s="52">
        <v>0.25</v>
      </c>
      <c r="R81" s="52" t="s">
        <v>188</v>
      </c>
      <c r="S81" s="53">
        <v>0.75</v>
      </c>
      <c r="T81" s="53" t="s">
        <v>185</v>
      </c>
      <c r="U81" s="54">
        <v>0</v>
      </c>
      <c r="V81" s="54" t="s">
        <v>188</v>
      </c>
      <c r="W81" s="65">
        <v>0.38</v>
      </c>
      <c r="X81" s="55" t="str">
        <f t="shared" si="13"/>
        <v>BAJA</v>
      </c>
      <c r="Y81" s="66">
        <f t="shared" si="14"/>
        <v>0.62</v>
      </c>
      <c r="Z81" s="66">
        <f t="shared" si="15"/>
        <v>0.62</v>
      </c>
      <c r="AA81" s="66" t="str">
        <f t="shared" si="16"/>
        <v>MEDIO</v>
      </c>
      <c r="AB81" s="1">
        <f t="shared" si="17"/>
        <v>3</v>
      </c>
      <c r="AC81" s="1">
        <f t="shared" si="18"/>
        <v>3</v>
      </c>
      <c r="AD81" s="1" t="str">
        <f t="shared" si="11"/>
        <v>LO REAL ES IGUAL QUE LO PERCIBIDO</v>
      </c>
      <c r="AE81" s="1">
        <f t="shared" si="19"/>
        <v>0</v>
      </c>
      <c r="AF81" s="1">
        <f t="shared" si="20"/>
        <v>1</v>
      </c>
      <c r="AG81" s="1">
        <f t="shared" si="21"/>
        <v>0</v>
      </c>
    </row>
    <row r="82" spans="1:33" x14ac:dyDescent="0.2">
      <c r="A82" s="5" t="s">
        <v>292</v>
      </c>
      <c r="B82" s="5">
        <v>15</v>
      </c>
      <c r="C82" s="6" t="str">
        <f t="shared" si="12"/>
        <v>Niño/Adolescente</v>
      </c>
      <c r="D82" s="5" t="s">
        <v>41</v>
      </c>
      <c r="E82" s="5" t="s">
        <v>71</v>
      </c>
      <c r="F82" s="5" t="s">
        <v>43</v>
      </c>
      <c r="G82" s="5" t="s">
        <v>47</v>
      </c>
      <c r="H82" s="5" t="s">
        <v>45</v>
      </c>
      <c r="I82" s="70" t="s">
        <v>45</v>
      </c>
      <c r="J82" s="5">
        <v>2009</v>
      </c>
      <c r="K82" s="32"/>
      <c r="L82" s="57">
        <v>0.82</v>
      </c>
      <c r="M82" s="8" t="s">
        <v>176</v>
      </c>
      <c r="N82" s="8" t="s">
        <v>181</v>
      </c>
      <c r="O82" s="34">
        <v>0.77</v>
      </c>
      <c r="P82" s="11" t="s">
        <v>186</v>
      </c>
      <c r="Q82" s="52">
        <v>0.39</v>
      </c>
      <c r="R82" s="52" t="s">
        <v>187</v>
      </c>
      <c r="S82" s="53">
        <v>0.5</v>
      </c>
      <c r="T82" s="53" t="s">
        <v>187</v>
      </c>
      <c r="U82" s="54">
        <v>1</v>
      </c>
      <c r="V82" s="54" t="s">
        <v>186</v>
      </c>
      <c r="W82" s="65">
        <v>0.67</v>
      </c>
      <c r="X82" s="55" t="str">
        <f t="shared" si="13"/>
        <v>MEDIA</v>
      </c>
      <c r="Y82" s="66">
        <f t="shared" si="14"/>
        <v>0.745</v>
      </c>
      <c r="Z82" s="66">
        <f t="shared" si="15"/>
        <v>0.75</v>
      </c>
      <c r="AA82" s="66" t="str">
        <f t="shared" si="16"/>
        <v>MEDIO</v>
      </c>
      <c r="AB82" s="1">
        <f t="shared" si="17"/>
        <v>3</v>
      </c>
      <c r="AC82" s="1">
        <f t="shared" si="18"/>
        <v>3</v>
      </c>
      <c r="AD82" s="1" t="str">
        <f t="shared" si="11"/>
        <v>LO REAL ES IGUAL QUE LO PERCIBIDO</v>
      </c>
      <c r="AE82" s="1">
        <f t="shared" si="19"/>
        <v>0</v>
      </c>
      <c r="AF82" s="1">
        <f t="shared" si="20"/>
        <v>1</v>
      </c>
      <c r="AG82" s="1">
        <f t="shared" si="21"/>
        <v>0</v>
      </c>
    </row>
    <row r="83" spans="1:33" x14ac:dyDescent="0.2">
      <c r="A83" s="5" t="s">
        <v>293</v>
      </c>
      <c r="B83" s="5">
        <v>16</v>
      </c>
      <c r="C83" s="6" t="str">
        <f t="shared" si="12"/>
        <v>Niño/Adolescente</v>
      </c>
      <c r="D83" s="5" t="s">
        <v>41</v>
      </c>
      <c r="E83" s="5" t="s">
        <v>89</v>
      </c>
      <c r="F83" s="5" t="s">
        <v>43</v>
      </c>
      <c r="G83" s="5" t="s">
        <v>47</v>
      </c>
      <c r="H83" s="5" t="s">
        <v>45</v>
      </c>
      <c r="I83" s="70" t="s">
        <v>65</v>
      </c>
      <c r="J83" s="5">
        <v>2015</v>
      </c>
      <c r="K83" s="32"/>
      <c r="L83" s="57">
        <v>0.56999999999999995</v>
      </c>
      <c r="M83" s="8" t="s">
        <v>178</v>
      </c>
      <c r="N83" s="8" t="s">
        <v>180</v>
      </c>
      <c r="O83" s="34">
        <v>0.8</v>
      </c>
      <c r="P83" s="11" t="s">
        <v>186</v>
      </c>
      <c r="Q83" s="52">
        <v>0</v>
      </c>
      <c r="R83" s="52" t="s">
        <v>188</v>
      </c>
      <c r="S83" s="53">
        <v>0.25</v>
      </c>
      <c r="T83" s="53" t="s">
        <v>188</v>
      </c>
      <c r="U83" s="54">
        <v>0</v>
      </c>
      <c r="V83" s="54" t="s">
        <v>188</v>
      </c>
      <c r="W83" s="65">
        <v>0.26</v>
      </c>
      <c r="X83" s="55" t="str">
        <f t="shared" si="13"/>
        <v>BAJA</v>
      </c>
      <c r="Y83" s="66">
        <f t="shared" si="14"/>
        <v>0.41499999999999998</v>
      </c>
      <c r="Z83" s="66">
        <f t="shared" si="15"/>
        <v>0.42</v>
      </c>
      <c r="AA83" s="66" t="str">
        <f t="shared" si="16"/>
        <v>BASICO</v>
      </c>
      <c r="AB83" s="1">
        <f t="shared" si="17"/>
        <v>2</v>
      </c>
      <c r="AC83" s="1">
        <f t="shared" si="18"/>
        <v>1</v>
      </c>
      <c r="AD83" s="1" t="str">
        <f t="shared" si="11"/>
        <v>LO REAL ES MAYOR QUE LO PERCIBIDO</v>
      </c>
      <c r="AE83" s="1">
        <f t="shared" si="19"/>
        <v>1</v>
      </c>
      <c r="AF83" s="1">
        <f t="shared" si="20"/>
        <v>0</v>
      </c>
      <c r="AG83" s="1">
        <f t="shared" si="21"/>
        <v>0</v>
      </c>
    </row>
    <row r="84" spans="1:33" x14ac:dyDescent="0.2">
      <c r="A84" s="5" t="s">
        <v>294</v>
      </c>
      <c r="B84" s="5">
        <v>15</v>
      </c>
      <c r="C84" s="6" t="str">
        <f t="shared" si="12"/>
        <v>Niño/Adolescente</v>
      </c>
      <c r="D84" s="5" t="s">
        <v>48</v>
      </c>
      <c r="E84" s="5" t="s">
        <v>42</v>
      </c>
      <c r="F84" s="5" t="s">
        <v>43</v>
      </c>
      <c r="G84" s="5" t="s">
        <v>47</v>
      </c>
      <c r="H84" s="5" t="s">
        <v>51</v>
      </c>
      <c r="I84" s="70" t="s">
        <v>51</v>
      </c>
      <c r="J84" s="5">
        <v>2013</v>
      </c>
      <c r="K84" s="32"/>
      <c r="L84" s="57">
        <v>0.89</v>
      </c>
      <c r="M84" s="8" t="s">
        <v>176</v>
      </c>
      <c r="N84" s="8" t="s">
        <v>181</v>
      </c>
      <c r="O84" s="34">
        <v>0.86</v>
      </c>
      <c r="P84" s="11" t="s">
        <v>186</v>
      </c>
      <c r="Q84" s="52">
        <v>0</v>
      </c>
      <c r="R84" s="52" t="s">
        <v>188</v>
      </c>
      <c r="S84" s="53">
        <v>0.75</v>
      </c>
      <c r="T84" s="53" t="s">
        <v>185</v>
      </c>
      <c r="U84" s="54">
        <v>0.25</v>
      </c>
      <c r="V84" s="54" t="s">
        <v>188</v>
      </c>
      <c r="W84" s="65">
        <v>0.47</v>
      </c>
      <c r="X84" s="55" t="str">
        <f t="shared" si="13"/>
        <v>BAJA</v>
      </c>
      <c r="Y84" s="66">
        <f t="shared" si="14"/>
        <v>0.67999999999999994</v>
      </c>
      <c r="Z84" s="66">
        <f t="shared" si="15"/>
        <v>0.68</v>
      </c>
      <c r="AA84" s="66" t="str">
        <f t="shared" si="16"/>
        <v>MEDIO</v>
      </c>
      <c r="AB84" s="1">
        <f t="shared" si="17"/>
        <v>3</v>
      </c>
      <c r="AC84" s="1">
        <f t="shared" si="18"/>
        <v>2</v>
      </c>
      <c r="AD84" s="1" t="str">
        <f t="shared" si="11"/>
        <v>LO REAL ES MAYOR QUE LO PERCIBIDO</v>
      </c>
      <c r="AE84" s="1">
        <f t="shared" si="19"/>
        <v>1</v>
      </c>
      <c r="AF84" s="1">
        <f t="shared" si="20"/>
        <v>0</v>
      </c>
      <c r="AG84" s="1">
        <f t="shared" si="21"/>
        <v>0</v>
      </c>
    </row>
    <row r="85" spans="1:33" x14ac:dyDescent="0.2">
      <c r="A85" s="5" t="s">
        <v>295</v>
      </c>
      <c r="B85" s="5">
        <v>15</v>
      </c>
      <c r="C85" s="6" t="str">
        <f t="shared" si="12"/>
        <v>Niño/Adolescente</v>
      </c>
      <c r="D85" s="5" t="s">
        <v>48</v>
      </c>
      <c r="E85" s="5" t="s">
        <v>72</v>
      </c>
      <c r="F85" s="5" t="s">
        <v>43</v>
      </c>
      <c r="G85" s="5" t="s">
        <v>47</v>
      </c>
      <c r="H85" s="5" t="s">
        <v>45</v>
      </c>
      <c r="I85" s="70" t="s">
        <v>49</v>
      </c>
      <c r="J85" s="5">
        <v>2009</v>
      </c>
      <c r="K85" s="32"/>
      <c r="L85" s="57">
        <v>0.61</v>
      </c>
      <c r="M85" s="8" t="s">
        <v>178</v>
      </c>
      <c r="N85" s="8" t="s">
        <v>177</v>
      </c>
      <c r="O85" s="34">
        <v>0.28000000000000003</v>
      </c>
      <c r="P85" s="11" t="s">
        <v>187</v>
      </c>
      <c r="Q85" s="52">
        <v>0</v>
      </c>
      <c r="R85" s="52" t="s">
        <v>188</v>
      </c>
      <c r="S85" s="53">
        <v>0.5</v>
      </c>
      <c r="T85" s="53" t="s">
        <v>187</v>
      </c>
      <c r="U85" s="54">
        <v>0</v>
      </c>
      <c r="V85" s="54" t="s">
        <v>188</v>
      </c>
      <c r="W85" s="65">
        <v>0.2</v>
      </c>
      <c r="X85" s="55" t="str">
        <f t="shared" si="13"/>
        <v>NINGUNA</v>
      </c>
      <c r="Y85" s="66">
        <f t="shared" si="14"/>
        <v>0.40500000000000003</v>
      </c>
      <c r="Z85" s="66">
        <f t="shared" si="15"/>
        <v>0.41</v>
      </c>
      <c r="AA85" s="66" t="str">
        <f t="shared" si="16"/>
        <v>BASICO</v>
      </c>
      <c r="AB85" s="1">
        <f t="shared" si="17"/>
        <v>2</v>
      </c>
      <c r="AC85" s="1">
        <f t="shared" si="18"/>
        <v>4</v>
      </c>
      <c r="AD85" s="1" t="str">
        <f t="shared" si="11"/>
        <v>LO REAL ES MENOR QUE LO PERCIBIDO</v>
      </c>
      <c r="AE85" s="1">
        <f t="shared" si="19"/>
        <v>0</v>
      </c>
      <c r="AF85" s="1">
        <f t="shared" si="20"/>
        <v>0</v>
      </c>
      <c r="AG85" s="1">
        <f t="shared" si="21"/>
        <v>1</v>
      </c>
    </row>
    <row r="86" spans="1:33" x14ac:dyDescent="0.2">
      <c r="A86" s="5" t="s">
        <v>296</v>
      </c>
      <c r="B86" s="5">
        <v>15</v>
      </c>
      <c r="C86" s="6" t="str">
        <f t="shared" si="12"/>
        <v>Niño/Adolescente</v>
      </c>
      <c r="D86" s="5" t="s">
        <v>48</v>
      </c>
      <c r="E86" s="5" t="s">
        <v>72</v>
      </c>
      <c r="F86" s="5" t="s">
        <v>50</v>
      </c>
      <c r="G86" s="5" t="s">
        <v>47</v>
      </c>
      <c r="H86" s="5" t="s">
        <v>45</v>
      </c>
      <c r="I86" s="70" t="s">
        <v>49</v>
      </c>
      <c r="J86" s="5">
        <v>2010</v>
      </c>
      <c r="K86" s="32"/>
      <c r="L86" s="57">
        <v>0.39</v>
      </c>
      <c r="M86" s="8" t="s">
        <v>179</v>
      </c>
      <c r="N86" s="8" t="s">
        <v>182</v>
      </c>
      <c r="O86" s="34">
        <v>0.56000000000000005</v>
      </c>
      <c r="P86" s="11" t="s">
        <v>185</v>
      </c>
      <c r="Q86" s="52">
        <v>0</v>
      </c>
      <c r="R86" s="52" t="s">
        <v>188</v>
      </c>
      <c r="S86" s="53">
        <v>0.25</v>
      </c>
      <c r="T86" s="53" t="s">
        <v>188</v>
      </c>
      <c r="U86" s="54">
        <v>0.25</v>
      </c>
      <c r="V86" s="54" t="s">
        <v>188</v>
      </c>
      <c r="W86" s="65">
        <v>0.27</v>
      </c>
      <c r="X86" s="55" t="str">
        <f t="shared" si="13"/>
        <v>BAJA</v>
      </c>
      <c r="Y86" s="66">
        <f t="shared" si="14"/>
        <v>0.33</v>
      </c>
      <c r="Z86" s="66">
        <f t="shared" si="15"/>
        <v>0.33</v>
      </c>
      <c r="AA86" s="66" t="str">
        <f t="shared" si="16"/>
        <v>BASICO</v>
      </c>
      <c r="AB86" s="1">
        <f t="shared" si="17"/>
        <v>2</v>
      </c>
      <c r="AC86" s="1">
        <f t="shared" si="18"/>
        <v>4</v>
      </c>
      <c r="AD86" s="1" t="str">
        <f t="shared" si="11"/>
        <v>LO REAL ES MENOR QUE LO PERCIBIDO</v>
      </c>
      <c r="AE86" s="1">
        <f t="shared" si="19"/>
        <v>0</v>
      </c>
      <c r="AF86" s="1">
        <f t="shared" si="20"/>
        <v>0</v>
      </c>
      <c r="AG86" s="1">
        <f t="shared" si="21"/>
        <v>1</v>
      </c>
    </row>
    <row r="87" spans="1:33" x14ac:dyDescent="0.2">
      <c r="A87" s="5" t="s">
        <v>297</v>
      </c>
      <c r="B87" s="5">
        <v>15</v>
      </c>
      <c r="C87" s="6" t="str">
        <f t="shared" si="12"/>
        <v>Niño/Adolescente</v>
      </c>
      <c r="D87" s="5" t="s">
        <v>48</v>
      </c>
      <c r="E87" s="5" t="s">
        <v>90</v>
      </c>
      <c r="F87" s="5" t="s">
        <v>50</v>
      </c>
      <c r="G87" s="5" t="s">
        <v>47</v>
      </c>
      <c r="H87" s="5" t="s">
        <v>51</v>
      </c>
      <c r="I87" s="70" t="s">
        <v>49</v>
      </c>
      <c r="J87" s="5">
        <v>2014</v>
      </c>
      <c r="K87" s="32"/>
      <c r="L87" s="57">
        <v>0.64</v>
      </c>
      <c r="M87" s="8" t="s">
        <v>178</v>
      </c>
      <c r="N87" s="8" t="s">
        <v>177</v>
      </c>
      <c r="O87" s="34">
        <v>0.5</v>
      </c>
      <c r="P87" s="11" t="s">
        <v>185</v>
      </c>
      <c r="Q87" s="52">
        <v>0</v>
      </c>
      <c r="R87" s="52" t="s">
        <v>188</v>
      </c>
      <c r="S87" s="53">
        <v>0</v>
      </c>
      <c r="T87" s="53" t="s">
        <v>188</v>
      </c>
      <c r="U87" s="54">
        <v>0.25</v>
      </c>
      <c r="V87" s="54" t="s">
        <v>188</v>
      </c>
      <c r="W87" s="65">
        <v>0.19</v>
      </c>
      <c r="X87" s="55" t="str">
        <f t="shared" si="13"/>
        <v>NINGUNA</v>
      </c>
      <c r="Y87" s="66">
        <f t="shared" si="14"/>
        <v>0.41500000000000004</v>
      </c>
      <c r="Z87" s="66">
        <f t="shared" si="15"/>
        <v>0.42</v>
      </c>
      <c r="AA87" s="66" t="str">
        <f t="shared" si="16"/>
        <v>BASICO</v>
      </c>
      <c r="AB87" s="1">
        <f t="shared" si="17"/>
        <v>2</v>
      </c>
      <c r="AC87" s="1">
        <f t="shared" si="18"/>
        <v>4</v>
      </c>
      <c r="AD87" s="1" t="str">
        <f t="shared" si="11"/>
        <v>LO REAL ES MENOR QUE LO PERCIBIDO</v>
      </c>
      <c r="AE87" s="1">
        <f t="shared" si="19"/>
        <v>0</v>
      </c>
      <c r="AF87" s="1">
        <f t="shared" si="20"/>
        <v>0</v>
      </c>
      <c r="AG87" s="1">
        <f t="shared" si="21"/>
        <v>1</v>
      </c>
    </row>
    <row r="88" spans="1:33" x14ac:dyDescent="0.2">
      <c r="A88" s="5" t="s">
        <v>298</v>
      </c>
      <c r="B88" s="5">
        <v>16</v>
      </c>
      <c r="C88" s="6" t="str">
        <f t="shared" si="12"/>
        <v>Niño/Adolescente</v>
      </c>
      <c r="D88" s="5" t="s">
        <v>48</v>
      </c>
      <c r="E88" s="5" t="s">
        <v>71</v>
      </c>
      <c r="F88" s="5" t="s">
        <v>43</v>
      </c>
      <c r="G88" s="5" t="s">
        <v>47</v>
      </c>
      <c r="H88" s="5" t="s">
        <v>45</v>
      </c>
      <c r="I88" s="70" t="s">
        <v>45</v>
      </c>
      <c r="J88" s="5">
        <v>2011</v>
      </c>
      <c r="K88" s="32"/>
      <c r="L88" s="57">
        <v>0.46</v>
      </c>
      <c r="M88" s="8" t="s">
        <v>179</v>
      </c>
      <c r="N88" s="8" t="s">
        <v>180</v>
      </c>
      <c r="O88" s="34">
        <v>0.78</v>
      </c>
      <c r="P88" s="11" t="s">
        <v>186</v>
      </c>
      <c r="Q88" s="52">
        <v>0</v>
      </c>
      <c r="R88" s="52" t="s">
        <v>188</v>
      </c>
      <c r="S88" s="53">
        <v>0.25</v>
      </c>
      <c r="T88" s="53" t="s">
        <v>188</v>
      </c>
      <c r="U88" s="54">
        <v>0</v>
      </c>
      <c r="V88" s="54" t="s">
        <v>188</v>
      </c>
      <c r="W88" s="65">
        <v>0.26</v>
      </c>
      <c r="X88" s="55" t="str">
        <f t="shared" si="13"/>
        <v>BAJA</v>
      </c>
      <c r="Y88" s="66">
        <f t="shared" si="14"/>
        <v>0.36</v>
      </c>
      <c r="Z88" s="66">
        <f t="shared" si="15"/>
        <v>0.36</v>
      </c>
      <c r="AA88" s="66" t="str">
        <f t="shared" si="16"/>
        <v>BASICO</v>
      </c>
      <c r="AB88" s="1">
        <f t="shared" si="17"/>
        <v>2</v>
      </c>
      <c r="AC88" s="1">
        <f t="shared" si="18"/>
        <v>3</v>
      </c>
      <c r="AD88" s="1" t="str">
        <f t="shared" si="11"/>
        <v>LO REAL ES MENOR QUE LO PERCIBIDO</v>
      </c>
      <c r="AE88" s="1">
        <f t="shared" si="19"/>
        <v>0</v>
      </c>
      <c r="AF88" s="1">
        <f t="shared" si="20"/>
        <v>0</v>
      </c>
      <c r="AG88" s="1">
        <f t="shared" si="21"/>
        <v>1</v>
      </c>
    </row>
    <row r="89" spans="1:33" x14ac:dyDescent="0.2">
      <c r="A89" s="5" t="s">
        <v>299</v>
      </c>
      <c r="B89" s="5">
        <v>15</v>
      </c>
      <c r="C89" s="6" t="str">
        <f t="shared" si="12"/>
        <v>Niño/Adolescente</v>
      </c>
      <c r="D89" s="5" t="s">
        <v>48</v>
      </c>
      <c r="E89" s="5" t="s">
        <v>60</v>
      </c>
      <c r="F89" s="5" t="s">
        <v>50</v>
      </c>
      <c r="G89" s="5" t="s">
        <v>47</v>
      </c>
      <c r="H89" s="5" t="s">
        <v>45</v>
      </c>
      <c r="I89" s="70" t="s">
        <v>51</v>
      </c>
      <c r="J89" s="5">
        <v>2014</v>
      </c>
      <c r="K89" s="32"/>
      <c r="L89" s="57">
        <v>0.61</v>
      </c>
      <c r="M89" s="8" t="s">
        <v>178</v>
      </c>
      <c r="N89" s="8" t="s">
        <v>177</v>
      </c>
      <c r="O89" s="34">
        <v>0.76</v>
      </c>
      <c r="P89" s="11" t="s">
        <v>186</v>
      </c>
      <c r="Q89" s="52">
        <v>0.2</v>
      </c>
      <c r="R89" s="52" t="s">
        <v>188</v>
      </c>
      <c r="S89" s="53">
        <v>0.25</v>
      </c>
      <c r="T89" s="53" t="s">
        <v>188</v>
      </c>
      <c r="U89" s="54">
        <v>0.25</v>
      </c>
      <c r="V89" s="54" t="s">
        <v>188</v>
      </c>
      <c r="W89" s="65">
        <v>0.37</v>
      </c>
      <c r="X89" s="55" t="str">
        <f t="shared" si="13"/>
        <v>BAJA</v>
      </c>
      <c r="Y89" s="66">
        <f t="shared" si="14"/>
        <v>0.49</v>
      </c>
      <c r="Z89" s="66">
        <f t="shared" si="15"/>
        <v>0.49</v>
      </c>
      <c r="AA89" s="66" t="str">
        <f t="shared" si="16"/>
        <v>BASICO</v>
      </c>
      <c r="AB89" s="1">
        <f t="shared" si="17"/>
        <v>2</v>
      </c>
      <c r="AC89" s="1">
        <f t="shared" si="18"/>
        <v>2</v>
      </c>
      <c r="AD89" s="1" t="str">
        <f t="shared" si="11"/>
        <v>LO REAL ES IGUAL QUE LO PERCIBIDO</v>
      </c>
      <c r="AE89" s="1">
        <f t="shared" si="19"/>
        <v>0</v>
      </c>
      <c r="AF89" s="1">
        <f t="shared" si="20"/>
        <v>1</v>
      </c>
      <c r="AG89" s="1">
        <f t="shared" si="21"/>
        <v>0</v>
      </c>
    </row>
    <row r="90" spans="1:33" x14ac:dyDescent="0.2">
      <c r="A90" s="5" t="s">
        <v>300</v>
      </c>
      <c r="B90" s="5">
        <v>15</v>
      </c>
      <c r="C90" s="6" t="str">
        <f t="shared" si="12"/>
        <v>Niño/Adolescente</v>
      </c>
      <c r="D90" s="5" t="s">
        <v>41</v>
      </c>
      <c r="E90" s="5" t="s">
        <v>79</v>
      </c>
      <c r="F90" s="5" t="s">
        <v>43</v>
      </c>
      <c r="G90" s="5" t="s">
        <v>47</v>
      </c>
      <c r="H90" s="5" t="s">
        <v>51</v>
      </c>
      <c r="I90" s="70" t="s">
        <v>45</v>
      </c>
      <c r="J90" s="5">
        <v>2017</v>
      </c>
      <c r="K90" s="32"/>
      <c r="L90" s="57">
        <v>0.64</v>
      </c>
      <c r="M90" s="8" t="s">
        <v>178</v>
      </c>
      <c r="N90" s="8" t="s">
        <v>177</v>
      </c>
      <c r="O90" s="34">
        <v>0.44</v>
      </c>
      <c r="P90" s="11" t="s">
        <v>187</v>
      </c>
      <c r="Q90" s="52">
        <v>0</v>
      </c>
      <c r="R90" s="52" t="s">
        <v>188</v>
      </c>
      <c r="S90" s="53">
        <v>0.25</v>
      </c>
      <c r="T90" s="53" t="s">
        <v>188</v>
      </c>
      <c r="U90" s="54">
        <v>0.25</v>
      </c>
      <c r="V90" s="54" t="s">
        <v>188</v>
      </c>
      <c r="W90" s="65">
        <v>0.24</v>
      </c>
      <c r="X90" s="55" t="str">
        <f t="shared" si="13"/>
        <v>NINGUNA</v>
      </c>
      <c r="Y90" s="66">
        <f t="shared" si="14"/>
        <v>0.44</v>
      </c>
      <c r="Z90" s="66">
        <f t="shared" si="15"/>
        <v>0.44</v>
      </c>
      <c r="AA90" s="66" t="str">
        <f t="shared" si="16"/>
        <v>BASICO</v>
      </c>
      <c r="AB90" s="1">
        <f t="shared" si="17"/>
        <v>2</v>
      </c>
      <c r="AC90" s="1">
        <f t="shared" si="18"/>
        <v>3</v>
      </c>
      <c r="AD90" s="1" t="str">
        <f t="shared" si="11"/>
        <v>LO REAL ES MENOR QUE LO PERCIBIDO</v>
      </c>
      <c r="AE90" s="1">
        <f t="shared" si="19"/>
        <v>0</v>
      </c>
      <c r="AF90" s="1">
        <f t="shared" si="20"/>
        <v>0</v>
      </c>
      <c r="AG90" s="1">
        <f t="shared" si="21"/>
        <v>1</v>
      </c>
    </row>
    <row r="91" spans="1:33" x14ac:dyDescent="0.2">
      <c r="A91" s="5" t="s">
        <v>301</v>
      </c>
      <c r="B91" s="5">
        <v>16</v>
      </c>
      <c r="C91" s="6" t="str">
        <f t="shared" si="12"/>
        <v>Niño/Adolescente</v>
      </c>
      <c r="D91" s="5" t="s">
        <v>41</v>
      </c>
      <c r="E91" s="5" t="s">
        <v>72</v>
      </c>
      <c r="F91" s="5" t="s">
        <v>43</v>
      </c>
      <c r="G91" s="5" t="s">
        <v>47</v>
      </c>
      <c r="H91" s="5" t="s">
        <v>45</v>
      </c>
      <c r="I91" s="70" t="s">
        <v>49</v>
      </c>
      <c r="J91" s="5">
        <v>2010</v>
      </c>
      <c r="K91" s="32"/>
      <c r="L91" s="57">
        <v>0.39</v>
      </c>
      <c r="M91" s="8" t="s">
        <v>179</v>
      </c>
      <c r="N91" s="8" t="s">
        <v>182</v>
      </c>
      <c r="O91" s="34">
        <v>0.81</v>
      </c>
      <c r="P91" s="11" t="s">
        <v>186</v>
      </c>
      <c r="Q91" s="52">
        <v>0</v>
      </c>
      <c r="R91" s="52" t="s">
        <v>188</v>
      </c>
      <c r="S91" s="53">
        <v>0.5</v>
      </c>
      <c r="T91" s="53" t="s">
        <v>187</v>
      </c>
      <c r="U91" s="54">
        <v>0.5</v>
      </c>
      <c r="V91" s="54" t="s">
        <v>187</v>
      </c>
      <c r="W91" s="65">
        <v>0.45</v>
      </c>
      <c r="X91" s="55" t="str">
        <f t="shared" si="13"/>
        <v>BAJA</v>
      </c>
      <c r="Y91" s="66">
        <f t="shared" si="14"/>
        <v>0.42000000000000004</v>
      </c>
      <c r="Z91" s="66">
        <f t="shared" si="15"/>
        <v>0.42</v>
      </c>
      <c r="AA91" s="66" t="str">
        <f t="shared" si="16"/>
        <v>BASICO</v>
      </c>
      <c r="AB91" s="1">
        <f t="shared" si="17"/>
        <v>2</v>
      </c>
      <c r="AC91" s="1">
        <f t="shared" si="18"/>
        <v>4</v>
      </c>
      <c r="AD91" s="1" t="str">
        <f t="shared" si="11"/>
        <v>LO REAL ES MENOR QUE LO PERCIBIDO</v>
      </c>
      <c r="AE91" s="1">
        <f t="shared" si="19"/>
        <v>0</v>
      </c>
      <c r="AF91" s="1">
        <f t="shared" si="20"/>
        <v>0</v>
      </c>
      <c r="AG91" s="1">
        <f t="shared" si="21"/>
        <v>1</v>
      </c>
    </row>
    <row r="92" spans="1:33" x14ac:dyDescent="0.2">
      <c r="A92" s="5" t="s">
        <v>302</v>
      </c>
      <c r="B92" s="5">
        <v>15</v>
      </c>
      <c r="C92" s="6" t="str">
        <f t="shared" si="12"/>
        <v>Niño/Adolescente</v>
      </c>
      <c r="D92" s="5" t="s">
        <v>41</v>
      </c>
      <c r="E92" s="5" t="s">
        <v>77</v>
      </c>
      <c r="F92" s="5" t="s">
        <v>43</v>
      </c>
      <c r="G92" s="5" t="s">
        <v>47</v>
      </c>
      <c r="H92" s="5" t="s">
        <v>45</v>
      </c>
      <c r="I92" s="70" t="s">
        <v>45</v>
      </c>
      <c r="J92" s="5">
        <v>2010</v>
      </c>
      <c r="K92" s="32"/>
      <c r="L92" s="57">
        <v>0.21</v>
      </c>
      <c r="M92" s="8" t="s">
        <v>183</v>
      </c>
      <c r="N92" s="8" t="s">
        <v>182</v>
      </c>
      <c r="O92" s="34">
        <v>0.66</v>
      </c>
      <c r="P92" s="11" t="s">
        <v>185</v>
      </c>
      <c r="Q92" s="52">
        <v>0.53</v>
      </c>
      <c r="R92" s="52" t="s">
        <v>185</v>
      </c>
      <c r="S92" s="53">
        <v>1</v>
      </c>
      <c r="T92" s="53" t="s">
        <v>186</v>
      </c>
      <c r="U92" s="54">
        <v>0.25</v>
      </c>
      <c r="V92" s="54" t="s">
        <v>188</v>
      </c>
      <c r="W92" s="65">
        <v>0.61</v>
      </c>
      <c r="X92" s="55" t="str">
        <f t="shared" si="13"/>
        <v>MEDIA</v>
      </c>
      <c r="Y92" s="66">
        <f t="shared" si="14"/>
        <v>0.41</v>
      </c>
      <c r="Z92" s="66">
        <f t="shared" si="15"/>
        <v>0.41</v>
      </c>
      <c r="AA92" s="66" t="str">
        <f t="shared" si="16"/>
        <v>BASICO</v>
      </c>
      <c r="AB92" s="1">
        <f t="shared" si="17"/>
        <v>2</v>
      </c>
      <c r="AC92" s="1">
        <f t="shared" si="18"/>
        <v>3</v>
      </c>
      <c r="AD92" s="1" t="str">
        <f t="shared" si="11"/>
        <v>LO REAL ES MENOR QUE LO PERCIBIDO</v>
      </c>
      <c r="AE92" s="1">
        <f t="shared" si="19"/>
        <v>0</v>
      </c>
      <c r="AF92" s="1">
        <f t="shared" si="20"/>
        <v>0</v>
      </c>
      <c r="AG92" s="1">
        <f t="shared" si="21"/>
        <v>1</v>
      </c>
    </row>
    <row r="93" spans="1:33" x14ac:dyDescent="0.2">
      <c r="A93" s="5" t="s">
        <v>303</v>
      </c>
      <c r="B93" s="5">
        <v>15</v>
      </c>
      <c r="C93" s="6" t="str">
        <f t="shared" si="12"/>
        <v>Niño/Adolescente</v>
      </c>
      <c r="D93" s="5" t="s">
        <v>41</v>
      </c>
      <c r="E93" s="5" t="s">
        <v>72</v>
      </c>
      <c r="F93" s="5" t="s">
        <v>43</v>
      </c>
      <c r="G93" s="5" t="s">
        <v>47</v>
      </c>
      <c r="H93" s="5" t="s">
        <v>45</v>
      </c>
      <c r="I93" s="70" t="s">
        <v>45</v>
      </c>
      <c r="J93" s="5">
        <v>2010</v>
      </c>
      <c r="K93" s="32"/>
      <c r="L93" s="57">
        <v>0.75</v>
      </c>
      <c r="M93" s="8" t="s">
        <v>178</v>
      </c>
      <c r="N93" s="8" t="s">
        <v>177</v>
      </c>
      <c r="O93" s="34">
        <v>0.33</v>
      </c>
      <c r="P93" s="11" t="s">
        <v>187</v>
      </c>
      <c r="Q93" s="52">
        <v>0</v>
      </c>
      <c r="R93" s="52" t="s">
        <v>188</v>
      </c>
      <c r="S93" s="53">
        <v>0.25</v>
      </c>
      <c r="T93" s="53" t="s">
        <v>188</v>
      </c>
      <c r="U93" s="54">
        <v>0.25</v>
      </c>
      <c r="V93" s="54" t="s">
        <v>188</v>
      </c>
      <c r="W93" s="65">
        <v>0.21</v>
      </c>
      <c r="X93" s="55" t="str">
        <f t="shared" si="13"/>
        <v>NINGUNA</v>
      </c>
      <c r="Y93" s="66">
        <f t="shared" si="14"/>
        <v>0.48</v>
      </c>
      <c r="Z93" s="66">
        <f t="shared" si="15"/>
        <v>0.48</v>
      </c>
      <c r="AA93" s="66" t="str">
        <f t="shared" si="16"/>
        <v>BASICO</v>
      </c>
      <c r="AB93" s="1">
        <f t="shared" si="17"/>
        <v>2</v>
      </c>
      <c r="AC93" s="1">
        <f t="shared" si="18"/>
        <v>3</v>
      </c>
      <c r="AD93" s="1" t="str">
        <f t="shared" si="11"/>
        <v>LO REAL ES MENOR QUE LO PERCIBIDO</v>
      </c>
      <c r="AE93" s="1">
        <f t="shared" si="19"/>
        <v>0</v>
      </c>
      <c r="AF93" s="1">
        <f t="shared" si="20"/>
        <v>0</v>
      </c>
      <c r="AG93" s="1">
        <f t="shared" si="21"/>
        <v>1</v>
      </c>
    </row>
    <row r="94" spans="1:33" x14ac:dyDescent="0.2">
      <c r="A94" s="5" t="s">
        <v>304</v>
      </c>
      <c r="B94" s="5">
        <v>16</v>
      </c>
      <c r="C94" s="6" t="str">
        <f t="shared" si="12"/>
        <v>Niño/Adolescente</v>
      </c>
      <c r="D94" s="5" t="s">
        <v>41</v>
      </c>
      <c r="E94" s="5" t="s">
        <v>91</v>
      </c>
      <c r="F94" s="5" t="s">
        <v>43</v>
      </c>
      <c r="G94" s="5" t="s">
        <v>47</v>
      </c>
      <c r="H94" s="5" t="s">
        <v>45</v>
      </c>
      <c r="I94" s="70" t="s">
        <v>45</v>
      </c>
      <c r="J94" s="5">
        <v>2012</v>
      </c>
      <c r="K94" s="32"/>
      <c r="L94" s="57">
        <v>0.64</v>
      </c>
      <c r="M94" s="8" t="s">
        <v>178</v>
      </c>
      <c r="N94" s="8" t="s">
        <v>177</v>
      </c>
      <c r="O94" s="34">
        <v>0.28999999999999998</v>
      </c>
      <c r="P94" s="11" t="s">
        <v>187</v>
      </c>
      <c r="Q94" s="52">
        <v>0</v>
      </c>
      <c r="R94" s="52" t="s">
        <v>188</v>
      </c>
      <c r="S94" s="53">
        <v>0.25</v>
      </c>
      <c r="T94" s="53" t="s">
        <v>188</v>
      </c>
      <c r="U94" s="54">
        <v>0.25</v>
      </c>
      <c r="V94" s="54" t="s">
        <v>188</v>
      </c>
      <c r="W94" s="65">
        <v>0.2</v>
      </c>
      <c r="X94" s="55" t="str">
        <f t="shared" si="13"/>
        <v>NINGUNA</v>
      </c>
      <c r="Y94" s="66">
        <f t="shared" si="14"/>
        <v>0.42000000000000004</v>
      </c>
      <c r="Z94" s="66">
        <f t="shared" si="15"/>
        <v>0.42</v>
      </c>
      <c r="AA94" s="66" t="str">
        <f t="shared" si="16"/>
        <v>BASICO</v>
      </c>
      <c r="AB94" s="1">
        <f t="shared" si="17"/>
        <v>2</v>
      </c>
      <c r="AC94" s="1">
        <f t="shared" si="18"/>
        <v>3</v>
      </c>
      <c r="AD94" s="1" t="str">
        <f t="shared" si="11"/>
        <v>LO REAL ES MENOR QUE LO PERCIBIDO</v>
      </c>
      <c r="AE94" s="1">
        <f t="shared" si="19"/>
        <v>0</v>
      </c>
      <c r="AF94" s="1">
        <f t="shared" si="20"/>
        <v>0</v>
      </c>
      <c r="AG94" s="1">
        <f t="shared" si="21"/>
        <v>1</v>
      </c>
    </row>
    <row r="95" spans="1:33" x14ac:dyDescent="0.2">
      <c r="A95" s="5" t="s">
        <v>305</v>
      </c>
      <c r="B95" s="5">
        <v>16</v>
      </c>
      <c r="C95" s="6" t="str">
        <f t="shared" si="12"/>
        <v>Niño/Adolescente</v>
      </c>
      <c r="D95" s="5" t="s">
        <v>48</v>
      </c>
      <c r="E95" s="5" t="s">
        <v>77</v>
      </c>
      <c r="F95" s="5" t="s">
        <v>50</v>
      </c>
      <c r="G95" s="5" t="s">
        <v>47</v>
      </c>
      <c r="H95" s="5" t="s">
        <v>45</v>
      </c>
      <c r="I95" s="70" t="s">
        <v>49</v>
      </c>
      <c r="J95" s="5">
        <v>2010</v>
      </c>
      <c r="K95" s="32"/>
      <c r="L95" s="57">
        <v>0.39</v>
      </c>
      <c r="M95" s="8" t="s">
        <v>179</v>
      </c>
      <c r="N95" s="8" t="s">
        <v>182</v>
      </c>
      <c r="O95" s="34">
        <v>0.52</v>
      </c>
      <c r="P95" s="11" t="s">
        <v>185</v>
      </c>
      <c r="Q95" s="52">
        <v>0</v>
      </c>
      <c r="R95" s="52" t="s">
        <v>188</v>
      </c>
      <c r="S95" s="53">
        <v>0.5</v>
      </c>
      <c r="T95" s="53" t="s">
        <v>187</v>
      </c>
      <c r="U95" s="54">
        <v>0.25</v>
      </c>
      <c r="V95" s="54" t="s">
        <v>188</v>
      </c>
      <c r="W95" s="65">
        <v>0.32</v>
      </c>
      <c r="X95" s="55" t="str">
        <f t="shared" si="13"/>
        <v>BAJA</v>
      </c>
      <c r="Y95" s="66">
        <f t="shared" si="14"/>
        <v>0.35499999999999998</v>
      </c>
      <c r="Z95" s="66">
        <f t="shared" si="15"/>
        <v>0.36</v>
      </c>
      <c r="AA95" s="66" t="str">
        <f t="shared" si="16"/>
        <v>BASICO</v>
      </c>
      <c r="AB95" s="1">
        <f t="shared" si="17"/>
        <v>2</v>
      </c>
      <c r="AC95" s="1">
        <f t="shared" si="18"/>
        <v>4</v>
      </c>
      <c r="AD95" s="1" t="str">
        <f t="shared" si="11"/>
        <v>LO REAL ES MENOR QUE LO PERCIBIDO</v>
      </c>
      <c r="AE95" s="1">
        <f t="shared" si="19"/>
        <v>0</v>
      </c>
      <c r="AF95" s="1">
        <f t="shared" si="20"/>
        <v>0</v>
      </c>
      <c r="AG95" s="1">
        <f t="shared" si="21"/>
        <v>1</v>
      </c>
    </row>
    <row r="96" spans="1:33" x14ac:dyDescent="0.2">
      <c r="A96" s="5" t="s">
        <v>306</v>
      </c>
      <c r="B96" s="5">
        <v>56</v>
      </c>
      <c r="C96" s="6" t="str">
        <f t="shared" si="12"/>
        <v>Adulto</v>
      </c>
      <c r="D96" s="5" t="s">
        <v>41</v>
      </c>
      <c r="E96" s="5" t="s">
        <v>67</v>
      </c>
      <c r="F96" s="5" t="s">
        <v>43</v>
      </c>
      <c r="G96" s="5" t="s">
        <v>70</v>
      </c>
      <c r="H96" s="5" t="s">
        <v>45</v>
      </c>
      <c r="I96" s="70" t="s">
        <v>45</v>
      </c>
      <c r="J96" s="5">
        <v>2015</v>
      </c>
      <c r="K96" s="32"/>
      <c r="L96" s="57">
        <v>0.54</v>
      </c>
      <c r="M96" s="8" t="s">
        <v>178</v>
      </c>
      <c r="N96" s="8" t="s">
        <v>180</v>
      </c>
      <c r="O96" s="34">
        <v>0.62</v>
      </c>
      <c r="P96" s="11" t="s">
        <v>185</v>
      </c>
      <c r="Q96" s="52">
        <v>0</v>
      </c>
      <c r="R96" s="52" t="s">
        <v>188</v>
      </c>
      <c r="S96" s="53">
        <v>0.25</v>
      </c>
      <c r="T96" s="53" t="s">
        <v>188</v>
      </c>
      <c r="U96" s="54">
        <v>0</v>
      </c>
      <c r="V96" s="54" t="s">
        <v>188</v>
      </c>
      <c r="W96" s="65">
        <v>0.22</v>
      </c>
      <c r="X96" s="55" t="str">
        <f t="shared" si="13"/>
        <v>NINGUNA</v>
      </c>
      <c r="Y96" s="66">
        <f t="shared" si="14"/>
        <v>0.38</v>
      </c>
      <c r="Z96" s="66">
        <f t="shared" si="15"/>
        <v>0.38</v>
      </c>
      <c r="AA96" s="66" t="str">
        <f t="shared" si="16"/>
        <v>BASICO</v>
      </c>
      <c r="AB96" s="1">
        <f t="shared" si="17"/>
        <v>2</v>
      </c>
      <c r="AC96" s="1">
        <f t="shared" si="18"/>
        <v>3</v>
      </c>
      <c r="AD96" s="1" t="str">
        <f t="shared" si="11"/>
        <v>LO REAL ES MENOR QUE LO PERCIBIDO</v>
      </c>
      <c r="AE96" s="1">
        <f t="shared" si="19"/>
        <v>0</v>
      </c>
      <c r="AF96" s="1">
        <f t="shared" si="20"/>
        <v>0</v>
      </c>
      <c r="AG96" s="1">
        <f t="shared" si="21"/>
        <v>1</v>
      </c>
    </row>
    <row r="97" spans="1:33" x14ac:dyDescent="0.2">
      <c r="A97" s="5" t="s">
        <v>307</v>
      </c>
      <c r="B97" s="5">
        <v>26</v>
      </c>
      <c r="C97" s="6" t="str">
        <f t="shared" si="12"/>
        <v>Adulto Joven</v>
      </c>
      <c r="D97" s="5" t="s">
        <v>41</v>
      </c>
      <c r="E97" s="5" t="s">
        <v>42</v>
      </c>
      <c r="F97" s="5" t="s">
        <v>43</v>
      </c>
      <c r="G97" s="5" t="s">
        <v>44</v>
      </c>
      <c r="H97" s="5" t="s">
        <v>51</v>
      </c>
      <c r="I97" s="70" t="s">
        <v>51</v>
      </c>
      <c r="J97" s="5">
        <v>2013</v>
      </c>
      <c r="K97" s="32"/>
      <c r="L97" s="57">
        <v>0.71</v>
      </c>
      <c r="M97" s="8" t="s">
        <v>178</v>
      </c>
      <c r="N97" s="8" t="s">
        <v>177</v>
      </c>
      <c r="O97" s="34">
        <v>0.65</v>
      </c>
      <c r="P97" s="11" t="s">
        <v>185</v>
      </c>
      <c r="Q97" s="52">
        <v>0</v>
      </c>
      <c r="R97" s="52" t="s">
        <v>188</v>
      </c>
      <c r="S97" s="53">
        <v>0.75</v>
      </c>
      <c r="T97" s="53" t="s">
        <v>185</v>
      </c>
      <c r="U97" s="54">
        <v>0.25</v>
      </c>
      <c r="V97" s="54" t="s">
        <v>188</v>
      </c>
      <c r="W97" s="65">
        <v>0.41</v>
      </c>
      <c r="X97" s="55" t="str">
        <f t="shared" si="13"/>
        <v>BAJA</v>
      </c>
      <c r="Y97" s="66">
        <f t="shared" si="14"/>
        <v>0.55999999999999994</v>
      </c>
      <c r="Z97" s="66">
        <f t="shared" si="15"/>
        <v>0.56000000000000005</v>
      </c>
      <c r="AA97" s="66" t="str">
        <f t="shared" si="16"/>
        <v>MEDIO</v>
      </c>
      <c r="AB97" s="1">
        <f t="shared" si="17"/>
        <v>3</v>
      </c>
      <c r="AC97" s="1">
        <f t="shared" si="18"/>
        <v>2</v>
      </c>
      <c r="AD97" s="1" t="str">
        <f t="shared" si="11"/>
        <v>LO REAL ES MAYOR QUE LO PERCIBIDO</v>
      </c>
      <c r="AE97" s="1">
        <f t="shared" si="19"/>
        <v>1</v>
      </c>
      <c r="AF97" s="1">
        <f t="shared" si="20"/>
        <v>0</v>
      </c>
      <c r="AG97" s="1">
        <f t="shared" si="21"/>
        <v>0</v>
      </c>
    </row>
    <row r="98" spans="1:33" x14ac:dyDescent="0.2">
      <c r="A98" s="5" t="s">
        <v>308</v>
      </c>
      <c r="B98" s="5">
        <v>22</v>
      </c>
      <c r="C98" s="6" t="str">
        <f t="shared" si="12"/>
        <v>Adulto Joven</v>
      </c>
      <c r="D98" s="5" t="s">
        <v>41</v>
      </c>
      <c r="E98" s="5" t="s">
        <v>42</v>
      </c>
      <c r="F98" s="5" t="s">
        <v>43</v>
      </c>
      <c r="G98" s="5" t="s">
        <v>44</v>
      </c>
      <c r="H98" s="5" t="s">
        <v>51</v>
      </c>
      <c r="I98" s="70" t="s">
        <v>51</v>
      </c>
      <c r="J98" s="5">
        <v>2012</v>
      </c>
      <c r="K98" s="32"/>
      <c r="L98" s="57">
        <v>0.56999999999999995</v>
      </c>
      <c r="M98" s="8" t="s">
        <v>178</v>
      </c>
      <c r="N98" s="8" t="s">
        <v>180</v>
      </c>
      <c r="O98" s="34">
        <v>0.3</v>
      </c>
      <c r="P98" s="11" t="s">
        <v>187</v>
      </c>
      <c r="Q98" s="52">
        <v>0</v>
      </c>
      <c r="R98" s="52" t="s">
        <v>188</v>
      </c>
      <c r="S98" s="53">
        <v>0.5</v>
      </c>
      <c r="T98" s="53" t="s">
        <v>187</v>
      </c>
      <c r="U98" s="54">
        <v>0.25</v>
      </c>
      <c r="V98" s="54" t="s">
        <v>188</v>
      </c>
      <c r="W98" s="65">
        <v>0.26</v>
      </c>
      <c r="X98" s="55" t="str">
        <f t="shared" si="13"/>
        <v>BAJA</v>
      </c>
      <c r="Y98" s="66">
        <f t="shared" si="14"/>
        <v>0.41499999999999998</v>
      </c>
      <c r="Z98" s="66">
        <f t="shared" si="15"/>
        <v>0.42</v>
      </c>
      <c r="AA98" s="66" t="str">
        <f t="shared" si="16"/>
        <v>BASICO</v>
      </c>
      <c r="AB98" s="1">
        <f t="shared" si="17"/>
        <v>2</v>
      </c>
      <c r="AC98" s="1">
        <f t="shared" si="18"/>
        <v>2</v>
      </c>
      <c r="AD98" s="1" t="str">
        <f t="shared" si="11"/>
        <v>LO REAL ES IGUAL QUE LO PERCIBIDO</v>
      </c>
      <c r="AE98" s="1">
        <f t="shared" si="19"/>
        <v>0</v>
      </c>
      <c r="AF98" s="1">
        <f t="shared" si="20"/>
        <v>1</v>
      </c>
      <c r="AG98" s="1">
        <f t="shared" si="21"/>
        <v>0</v>
      </c>
    </row>
    <row r="99" spans="1:33" x14ac:dyDescent="0.2">
      <c r="A99" s="5" t="s">
        <v>309</v>
      </c>
      <c r="B99" s="5">
        <v>19</v>
      </c>
      <c r="C99" s="6" t="str">
        <f t="shared" si="12"/>
        <v>Adulto Joven</v>
      </c>
      <c r="D99" s="5" t="s">
        <v>41</v>
      </c>
      <c r="E99" s="5" t="s">
        <v>46</v>
      </c>
      <c r="F99" s="5" t="s">
        <v>43</v>
      </c>
      <c r="G99" s="5" t="s">
        <v>47</v>
      </c>
      <c r="H99" s="5" t="s">
        <v>45</v>
      </c>
      <c r="I99" s="70" t="s">
        <v>45</v>
      </c>
      <c r="J99" s="5">
        <v>2010</v>
      </c>
      <c r="K99" s="32"/>
      <c r="L99" s="57">
        <v>0.54</v>
      </c>
      <c r="M99" s="8" t="s">
        <v>178</v>
      </c>
      <c r="N99" s="8" t="s">
        <v>180</v>
      </c>
      <c r="O99" s="34">
        <v>0.69</v>
      </c>
      <c r="P99" s="11" t="s">
        <v>185</v>
      </c>
      <c r="Q99" s="52">
        <v>0</v>
      </c>
      <c r="R99" s="52" t="s">
        <v>188</v>
      </c>
      <c r="S99" s="53">
        <v>0.75</v>
      </c>
      <c r="T99" s="53" t="s">
        <v>185</v>
      </c>
      <c r="U99" s="54">
        <v>0</v>
      </c>
      <c r="V99" s="54" t="s">
        <v>188</v>
      </c>
      <c r="W99" s="65">
        <v>0.36</v>
      </c>
      <c r="X99" s="55" t="str">
        <f t="shared" si="13"/>
        <v>BAJA</v>
      </c>
      <c r="Y99" s="66">
        <f t="shared" si="14"/>
        <v>0.45</v>
      </c>
      <c r="Z99" s="66">
        <f t="shared" si="15"/>
        <v>0.45</v>
      </c>
      <c r="AA99" s="66" t="str">
        <f t="shared" si="16"/>
        <v>BASICO</v>
      </c>
      <c r="AB99" s="1">
        <f t="shared" si="17"/>
        <v>2</v>
      </c>
      <c r="AC99" s="1">
        <f t="shared" si="18"/>
        <v>3</v>
      </c>
      <c r="AD99" s="1" t="str">
        <f t="shared" si="11"/>
        <v>LO REAL ES MENOR QUE LO PERCIBIDO</v>
      </c>
      <c r="AE99" s="1">
        <f t="shared" si="19"/>
        <v>0</v>
      </c>
      <c r="AF99" s="1">
        <f t="shared" si="20"/>
        <v>0</v>
      </c>
      <c r="AG99" s="1">
        <f t="shared" si="21"/>
        <v>1</v>
      </c>
    </row>
    <row r="100" spans="1:33" x14ac:dyDescent="0.2">
      <c r="A100" s="5" t="s">
        <v>310</v>
      </c>
      <c r="B100" s="5">
        <v>27</v>
      </c>
      <c r="C100" s="6" t="str">
        <f t="shared" si="12"/>
        <v>Adulto Joven</v>
      </c>
      <c r="D100" s="5" t="s">
        <v>41</v>
      </c>
      <c r="E100" s="5" t="s">
        <v>46</v>
      </c>
      <c r="F100" s="5" t="s">
        <v>43</v>
      </c>
      <c r="G100" s="5" t="s">
        <v>44</v>
      </c>
      <c r="H100" s="5" t="s">
        <v>45</v>
      </c>
      <c r="I100" s="70" t="s">
        <v>45</v>
      </c>
      <c r="J100" s="5">
        <v>2011</v>
      </c>
      <c r="K100" s="32"/>
      <c r="L100" s="57">
        <v>0.79</v>
      </c>
      <c r="M100" s="8" t="s">
        <v>176</v>
      </c>
      <c r="N100" s="8" t="s">
        <v>177</v>
      </c>
      <c r="O100" s="34">
        <v>0.83</v>
      </c>
      <c r="P100" s="11" t="s">
        <v>186</v>
      </c>
      <c r="Q100" s="52">
        <v>0.28000000000000003</v>
      </c>
      <c r="R100" s="52" t="s">
        <v>187</v>
      </c>
      <c r="S100" s="53">
        <v>0.75</v>
      </c>
      <c r="T100" s="53" t="s">
        <v>185</v>
      </c>
      <c r="U100" s="54">
        <v>0</v>
      </c>
      <c r="V100" s="54" t="s">
        <v>188</v>
      </c>
      <c r="W100" s="65">
        <v>0.47</v>
      </c>
      <c r="X100" s="55" t="str">
        <f t="shared" si="13"/>
        <v>BAJA</v>
      </c>
      <c r="Y100" s="66">
        <f t="shared" si="14"/>
        <v>0.63</v>
      </c>
      <c r="Z100" s="66">
        <f t="shared" si="15"/>
        <v>0.63</v>
      </c>
      <c r="AA100" s="66" t="str">
        <f t="shared" si="16"/>
        <v>MEDIO</v>
      </c>
      <c r="AB100" s="1">
        <f t="shared" si="17"/>
        <v>3</v>
      </c>
      <c r="AC100" s="1">
        <f t="shared" si="18"/>
        <v>3</v>
      </c>
      <c r="AD100" s="1" t="str">
        <f t="shared" si="11"/>
        <v>LO REAL ES IGUAL QUE LO PERCIBIDO</v>
      </c>
      <c r="AE100" s="1">
        <f t="shared" si="19"/>
        <v>0</v>
      </c>
      <c r="AF100" s="1">
        <f t="shared" si="20"/>
        <v>1</v>
      </c>
      <c r="AG100" s="1">
        <f t="shared" si="21"/>
        <v>0</v>
      </c>
    </row>
    <row r="101" spans="1:33" x14ac:dyDescent="0.2">
      <c r="A101" s="5" t="s">
        <v>311</v>
      </c>
      <c r="B101" s="5">
        <v>24</v>
      </c>
      <c r="C101" s="6" t="str">
        <f t="shared" si="12"/>
        <v>Adulto Joven</v>
      </c>
      <c r="D101" s="5" t="s">
        <v>41</v>
      </c>
      <c r="E101" s="5" t="s">
        <v>46</v>
      </c>
      <c r="F101" s="5" t="s">
        <v>43</v>
      </c>
      <c r="G101" s="5" t="s">
        <v>44</v>
      </c>
      <c r="H101" s="5" t="s">
        <v>45</v>
      </c>
      <c r="I101" s="70" t="s">
        <v>45</v>
      </c>
      <c r="J101" s="5">
        <v>2005</v>
      </c>
      <c r="K101" s="32"/>
      <c r="L101" s="57">
        <v>0.46</v>
      </c>
      <c r="M101" s="8" t="s">
        <v>179</v>
      </c>
      <c r="N101" s="8" t="s">
        <v>180</v>
      </c>
      <c r="O101" s="34">
        <v>0.59</v>
      </c>
      <c r="P101" s="11" t="s">
        <v>185</v>
      </c>
      <c r="Q101" s="52">
        <v>0</v>
      </c>
      <c r="R101" s="52" t="s">
        <v>188</v>
      </c>
      <c r="S101" s="53">
        <v>0.5</v>
      </c>
      <c r="T101" s="53" t="s">
        <v>187</v>
      </c>
      <c r="U101" s="54">
        <v>0.75</v>
      </c>
      <c r="V101" s="54" t="s">
        <v>185</v>
      </c>
      <c r="W101" s="65">
        <v>0.46</v>
      </c>
      <c r="X101" s="55" t="str">
        <f t="shared" si="13"/>
        <v>BAJA</v>
      </c>
      <c r="Y101" s="66">
        <f t="shared" si="14"/>
        <v>0.46</v>
      </c>
      <c r="Z101" s="66">
        <f t="shared" si="15"/>
        <v>0.46</v>
      </c>
      <c r="AA101" s="66" t="str">
        <f t="shared" si="16"/>
        <v>BASICO</v>
      </c>
      <c r="AB101" s="1">
        <f t="shared" si="17"/>
        <v>2</v>
      </c>
      <c r="AC101" s="1">
        <f t="shared" si="18"/>
        <v>3</v>
      </c>
      <c r="AD101" s="1" t="str">
        <f t="shared" si="11"/>
        <v>LO REAL ES MENOR QUE LO PERCIBIDO</v>
      </c>
      <c r="AE101" s="1">
        <f t="shared" si="19"/>
        <v>0</v>
      </c>
      <c r="AF101" s="1">
        <f t="shared" si="20"/>
        <v>0</v>
      </c>
      <c r="AG101" s="1">
        <f t="shared" si="21"/>
        <v>1</v>
      </c>
    </row>
    <row r="102" spans="1:33" x14ac:dyDescent="0.2">
      <c r="A102" s="5" t="s">
        <v>312</v>
      </c>
      <c r="B102" s="5">
        <v>26</v>
      </c>
      <c r="C102" s="6" t="str">
        <f t="shared" si="12"/>
        <v>Adulto Joven</v>
      </c>
      <c r="D102" s="5" t="s">
        <v>48</v>
      </c>
      <c r="E102" s="5" t="s">
        <v>42</v>
      </c>
      <c r="F102" s="5" t="s">
        <v>43</v>
      </c>
      <c r="G102" s="5" t="s">
        <v>44</v>
      </c>
      <c r="H102" s="5" t="s">
        <v>49</v>
      </c>
      <c r="I102" s="70" t="s">
        <v>49</v>
      </c>
      <c r="J102" s="5">
        <v>2010</v>
      </c>
      <c r="K102" s="32"/>
      <c r="L102" s="57">
        <v>0.61</v>
      </c>
      <c r="M102" s="8" t="s">
        <v>178</v>
      </c>
      <c r="N102" s="8" t="s">
        <v>177</v>
      </c>
      <c r="O102" s="34">
        <v>0.84</v>
      </c>
      <c r="P102" s="11" t="s">
        <v>186</v>
      </c>
      <c r="Q102" s="52">
        <v>0</v>
      </c>
      <c r="R102" s="52" t="s">
        <v>188</v>
      </c>
      <c r="S102" s="53">
        <v>0.5</v>
      </c>
      <c r="T102" s="53" t="s">
        <v>187</v>
      </c>
      <c r="U102" s="54">
        <v>0.25</v>
      </c>
      <c r="V102" s="54" t="s">
        <v>188</v>
      </c>
      <c r="W102" s="65">
        <v>0.4</v>
      </c>
      <c r="X102" s="55" t="str">
        <f t="shared" si="13"/>
        <v>BAJA</v>
      </c>
      <c r="Y102" s="66">
        <f t="shared" si="14"/>
        <v>0.505</v>
      </c>
      <c r="Z102" s="66">
        <f t="shared" si="15"/>
        <v>0.51</v>
      </c>
      <c r="AA102" s="66" t="str">
        <f t="shared" si="16"/>
        <v>MEDIO</v>
      </c>
      <c r="AB102" s="1">
        <f t="shared" si="17"/>
        <v>3</v>
      </c>
      <c r="AC102" s="1">
        <f t="shared" si="18"/>
        <v>4</v>
      </c>
      <c r="AD102" s="1" t="str">
        <f t="shared" si="11"/>
        <v>LO REAL ES MENOR QUE LO PERCIBIDO</v>
      </c>
      <c r="AE102" s="1">
        <f t="shared" si="19"/>
        <v>0</v>
      </c>
      <c r="AF102" s="1">
        <f t="shared" si="20"/>
        <v>0</v>
      </c>
      <c r="AG102" s="1">
        <f t="shared" si="21"/>
        <v>1</v>
      </c>
    </row>
    <row r="103" spans="1:33" x14ac:dyDescent="0.2">
      <c r="A103" s="5" t="s">
        <v>313</v>
      </c>
      <c r="B103" s="5">
        <v>24</v>
      </c>
      <c r="C103" s="6" t="str">
        <f t="shared" si="12"/>
        <v>Adulto Joven</v>
      </c>
      <c r="D103" s="5" t="s">
        <v>41</v>
      </c>
      <c r="E103" s="5" t="s">
        <v>42</v>
      </c>
      <c r="F103" s="5" t="s">
        <v>43</v>
      </c>
      <c r="G103" s="5" t="s">
        <v>44</v>
      </c>
      <c r="H103" s="5" t="s">
        <v>45</v>
      </c>
      <c r="I103" s="70" t="s">
        <v>51</v>
      </c>
      <c r="J103" s="5">
        <v>2013</v>
      </c>
      <c r="K103" s="32"/>
      <c r="L103" s="57">
        <v>0.71</v>
      </c>
      <c r="M103" s="8" t="s">
        <v>178</v>
      </c>
      <c r="N103" s="8" t="s">
        <v>177</v>
      </c>
      <c r="O103" s="34">
        <v>0.65</v>
      </c>
      <c r="P103" s="11" t="s">
        <v>185</v>
      </c>
      <c r="Q103" s="52">
        <v>0</v>
      </c>
      <c r="R103" s="52" t="s">
        <v>188</v>
      </c>
      <c r="S103" s="53">
        <v>0.5</v>
      </c>
      <c r="T103" s="53" t="s">
        <v>187</v>
      </c>
      <c r="U103" s="54">
        <v>0</v>
      </c>
      <c r="V103" s="54" t="s">
        <v>188</v>
      </c>
      <c r="W103" s="65">
        <v>0.28999999999999998</v>
      </c>
      <c r="X103" s="55" t="str">
        <f t="shared" si="13"/>
        <v>BAJA</v>
      </c>
      <c r="Y103" s="66">
        <f t="shared" si="14"/>
        <v>0.5</v>
      </c>
      <c r="Z103" s="66">
        <f t="shared" si="15"/>
        <v>0.5</v>
      </c>
      <c r="AA103" s="66" t="str">
        <f t="shared" si="16"/>
        <v>BASICO</v>
      </c>
      <c r="AB103" s="1">
        <f t="shared" si="17"/>
        <v>2</v>
      </c>
      <c r="AC103" s="1">
        <f t="shared" si="18"/>
        <v>2</v>
      </c>
      <c r="AD103" s="1" t="str">
        <f t="shared" si="11"/>
        <v>LO REAL ES IGUAL QUE LO PERCIBIDO</v>
      </c>
      <c r="AE103" s="1">
        <f t="shared" si="19"/>
        <v>0</v>
      </c>
      <c r="AF103" s="1">
        <f t="shared" si="20"/>
        <v>1</v>
      </c>
      <c r="AG103" s="1">
        <f t="shared" si="21"/>
        <v>0</v>
      </c>
    </row>
    <row r="104" spans="1:33" x14ac:dyDescent="0.2">
      <c r="A104" s="5" t="s">
        <v>314</v>
      </c>
      <c r="B104" s="5">
        <v>30</v>
      </c>
      <c r="C104" s="6" t="str">
        <f t="shared" si="12"/>
        <v>Adulto</v>
      </c>
      <c r="D104" s="5" t="s">
        <v>48</v>
      </c>
      <c r="E104" s="5" t="s">
        <v>92</v>
      </c>
      <c r="F104" s="5" t="s">
        <v>43</v>
      </c>
      <c r="G104" s="5" t="s">
        <v>44</v>
      </c>
      <c r="H104" s="5" t="s">
        <v>49</v>
      </c>
      <c r="I104" s="70" t="s">
        <v>45</v>
      </c>
      <c r="J104" s="5">
        <v>2009</v>
      </c>
      <c r="K104" s="32"/>
      <c r="L104" s="57">
        <v>0.64</v>
      </c>
      <c r="M104" s="8" t="s">
        <v>178</v>
      </c>
      <c r="N104" s="8" t="s">
        <v>177</v>
      </c>
      <c r="O104" s="34">
        <v>0.56999999999999995</v>
      </c>
      <c r="P104" s="11" t="s">
        <v>185</v>
      </c>
      <c r="Q104" s="52">
        <v>0</v>
      </c>
      <c r="R104" s="52" t="s">
        <v>188</v>
      </c>
      <c r="S104" s="53">
        <v>0.25</v>
      </c>
      <c r="T104" s="53" t="s">
        <v>188</v>
      </c>
      <c r="U104" s="54">
        <v>0.25</v>
      </c>
      <c r="V104" s="54" t="s">
        <v>188</v>
      </c>
      <c r="W104" s="65">
        <v>0.27</v>
      </c>
      <c r="X104" s="55" t="str">
        <f t="shared" si="13"/>
        <v>BAJA</v>
      </c>
      <c r="Y104" s="66">
        <f t="shared" si="14"/>
        <v>0.45500000000000002</v>
      </c>
      <c r="Z104" s="66">
        <f t="shared" si="15"/>
        <v>0.46</v>
      </c>
      <c r="AA104" s="66" t="str">
        <f t="shared" si="16"/>
        <v>BASICO</v>
      </c>
      <c r="AB104" s="1">
        <f t="shared" si="17"/>
        <v>2</v>
      </c>
      <c r="AC104" s="1">
        <f t="shared" si="18"/>
        <v>3</v>
      </c>
      <c r="AD104" s="1" t="str">
        <f t="shared" si="11"/>
        <v>LO REAL ES MENOR QUE LO PERCIBIDO</v>
      </c>
      <c r="AE104" s="1">
        <f t="shared" si="19"/>
        <v>0</v>
      </c>
      <c r="AF104" s="1">
        <f t="shared" si="20"/>
        <v>0</v>
      </c>
      <c r="AG104" s="1">
        <f t="shared" si="21"/>
        <v>1</v>
      </c>
    </row>
    <row r="105" spans="1:33" x14ac:dyDescent="0.2">
      <c r="A105" s="5" t="s">
        <v>315</v>
      </c>
      <c r="B105" s="5">
        <v>25</v>
      </c>
      <c r="C105" s="6" t="str">
        <f t="shared" si="12"/>
        <v>Adulto Joven</v>
      </c>
      <c r="D105" s="5" t="s">
        <v>41</v>
      </c>
      <c r="E105" s="5" t="s">
        <v>42</v>
      </c>
      <c r="F105" s="5" t="s">
        <v>43</v>
      </c>
      <c r="G105" s="5" t="s">
        <v>44</v>
      </c>
      <c r="H105" s="5" t="s">
        <v>45</v>
      </c>
      <c r="I105" s="70" t="s">
        <v>51</v>
      </c>
      <c r="J105" s="5">
        <v>2010</v>
      </c>
      <c r="K105" s="32"/>
      <c r="L105" s="57">
        <v>0.89</v>
      </c>
      <c r="M105" s="8" t="s">
        <v>176</v>
      </c>
      <c r="N105" s="8" t="s">
        <v>181</v>
      </c>
      <c r="O105" s="34">
        <v>0.59</v>
      </c>
      <c r="P105" s="11" t="s">
        <v>185</v>
      </c>
      <c r="Q105" s="52">
        <v>0</v>
      </c>
      <c r="R105" s="52" t="s">
        <v>188</v>
      </c>
      <c r="S105" s="53">
        <v>0.75</v>
      </c>
      <c r="T105" s="53" t="s">
        <v>185</v>
      </c>
      <c r="U105" s="54">
        <v>0.75</v>
      </c>
      <c r="V105" s="54" t="s">
        <v>185</v>
      </c>
      <c r="W105" s="65">
        <v>0.52</v>
      </c>
      <c r="X105" s="55" t="str">
        <f t="shared" si="13"/>
        <v>MEDIA</v>
      </c>
      <c r="Y105" s="66">
        <f t="shared" si="14"/>
        <v>0.70500000000000007</v>
      </c>
      <c r="Z105" s="66">
        <f t="shared" si="15"/>
        <v>0.71</v>
      </c>
      <c r="AA105" s="66" t="str">
        <f t="shared" si="16"/>
        <v>MEDIO</v>
      </c>
      <c r="AB105" s="1">
        <f t="shared" si="17"/>
        <v>3</v>
      </c>
      <c r="AC105" s="1">
        <f t="shared" si="18"/>
        <v>2</v>
      </c>
      <c r="AD105" s="1" t="str">
        <f t="shared" si="11"/>
        <v>LO REAL ES MAYOR QUE LO PERCIBIDO</v>
      </c>
      <c r="AE105" s="1">
        <f t="shared" si="19"/>
        <v>1</v>
      </c>
      <c r="AF105" s="1">
        <f t="shared" si="20"/>
        <v>0</v>
      </c>
      <c r="AG105" s="1">
        <f t="shared" si="21"/>
        <v>0</v>
      </c>
    </row>
    <row r="106" spans="1:33" x14ac:dyDescent="0.2">
      <c r="A106" s="5" t="s">
        <v>316</v>
      </c>
      <c r="B106" s="5">
        <v>25</v>
      </c>
      <c r="C106" s="6" t="str">
        <f t="shared" si="12"/>
        <v>Adulto Joven</v>
      </c>
      <c r="D106" s="5" t="s">
        <v>48</v>
      </c>
      <c r="E106" s="5" t="s">
        <v>42</v>
      </c>
      <c r="F106" s="5" t="s">
        <v>43</v>
      </c>
      <c r="G106" s="5" t="s">
        <v>44</v>
      </c>
      <c r="H106" s="5" t="s">
        <v>45</v>
      </c>
      <c r="I106" s="70" t="s">
        <v>45</v>
      </c>
      <c r="J106" s="5">
        <v>2010</v>
      </c>
      <c r="K106" s="32"/>
      <c r="L106" s="57">
        <v>0.54</v>
      </c>
      <c r="M106" s="8" t="s">
        <v>178</v>
      </c>
      <c r="N106" s="8" t="s">
        <v>180</v>
      </c>
      <c r="O106" s="34">
        <v>0.41</v>
      </c>
      <c r="P106" s="11" t="s">
        <v>187</v>
      </c>
      <c r="Q106" s="52">
        <v>0</v>
      </c>
      <c r="R106" s="52" t="s">
        <v>188</v>
      </c>
      <c r="S106" s="53">
        <v>0.25</v>
      </c>
      <c r="T106" s="53" t="s">
        <v>188</v>
      </c>
      <c r="U106" s="54">
        <v>0.25</v>
      </c>
      <c r="V106" s="54" t="s">
        <v>188</v>
      </c>
      <c r="W106" s="65">
        <v>0.23</v>
      </c>
      <c r="X106" s="55" t="str">
        <f t="shared" si="13"/>
        <v>NINGUNA</v>
      </c>
      <c r="Y106" s="66">
        <f t="shared" si="14"/>
        <v>0.38500000000000001</v>
      </c>
      <c r="Z106" s="66">
        <f t="shared" si="15"/>
        <v>0.39</v>
      </c>
      <c r="AA106" s="66" t="str">
        <f t="shared" si="16"/>
        <v>BASICO</v>
      </c>
      <c r="AB106" s="1">
        <f t="shared" si="17"/>
        <v>2</v>
      </c>
      <c r="AC106" s="1">
        <f t="shared" si="18"/>
        <v>3</v>
      </c>
      <c r="AD106" s="1" t="str">
        <f t="shared" si="11"/>
        <v>LO REAL ES MENOR QUE LO PERCIBIDO</v>
      </c>
      <c r="AE106" s="1">
        <f t="shared" si="19"/>
        <v>0</v>
      </c>
      <c r="AF106" s="1">
        <f t="shared" si="20"/>
        <v>0</v>
      </c>
      <c r="AG106" s="1">
        <f t="shared" si="21"/>
        <v>1</v>
      </c>
    </row>
    <row r="107" spans="1:33" x14ac:dyDescent="0.2">
      <c r="A107" s="5" t="s">
        <v>317</v>
      </c>
      <c r="B107" s="5">
        <v>24</v>
      </c>
      <c r="C107" s="6" t="str">
        <f t="shared" si="12"/>
        <v>Adulto Joven</v>
      </c>
      <c r="D107" s="5" t="s">
        <v>41</v>
      </c>
      <c r="E107" s="5" t="s">
        <v>42</v>
      </c>
      <c r="F107" s="5" t="s">
        <v>43</v>
      </c>
      <c r="G107" s="5" t="s">
        <v>44</v>
      </c>
      <c r="H107" s="5" t="s">
        <v>45</v>
      </c>
      <c r="I107" s="70" t="s">
        <v>45</v>
      </c>
      <c r="J107" s="5">
        <v>2011</v>
      </c>
      <c r="K107" s="32"/>
      <c r="L107" s="57">
        <v>0.5</v>
      </c>
      <c r="M107" s="8" t="s">
        <v>179</v>
      </c>
      <c r="N107" s="8" t="s">
        <v>180</v>
      </c>
      <c r="O107" s="34">
        <v>0.61</v>
      </c>
      <c r="P107" s="11" t="s">
        <v>185</v>
      </c>
      <c r="Q107" s="52">
        <v>0</v>
      </c>
      <c r="R107" s="52" t="s">
        <v>188</v>
      </c>
      <c r="S107" s="53">
        <v>0.75</v>
      </c>
      <c r="T107" s="53" t="s">
        <v>185</v>
      </c>
      <c r="U107" s="54">
        <v>0.25</v>
      </c>
      <c r="V107" s="54" t="s">
        <v>188</v>
      </c>
      <c r="W107" s="65">
        <v>0.4</v>
      </c>
      <c r="X107" s="55" t="str">
        <f t="shared" si="13"/>
        <v>BAJA</v>
      </c>
      <c r="Y107" s="66">
        <f t="shared" si="14"/>
        <v>0.45</v>
      </c>
      <c r="Z107" s="66">
        <f t="shared" si="15"/>
        <v>0.45</v>
      </c>
      <c r="AA107" s="66" t="str">
        <f t="shared" si="16"/>
        <v>BASICO</v>
      </c>
      <c r="AB107" s="1">
        <f t="shared" si="17"/>
        <v>2</v>
      </c>
      <c r="AC107" s="1">
        <f t="shared" si="18"/>
        <v>3</v>
      </c>
      <c r="AD107" s="1" t="str">
        <f t="shared" si="11"/>
        <v>LO REAL ES MENOR QUE LO PERCIBIDO</v>
      </c>
      <c r="AE107" s="1">
        <f t="shared" si="19"/>
        <v>0</v>
      </c>
      <c r="AF107" s="1">
        <f t="shared" si="20"/>
        <v>0</v>
      </c>
      <c r="AG107" s="1">
        <f t="shared" si="21"/>
        <v>1</v>
      </c>
    </row>
    <row r="108" spans="1:33" x14ac:dyDescent="0.2">
      <c r="A108" s="5" t="s">
        <v>318</v>
      </c>
      <c r="B108" s="5">
        <v>23</v>
      </c>
      <c r="C108" s="6" t="str">
        <f t="shared" si="12"/>
        <v>Adulto Joven</v>
      </c>
      <c r="D108" s="5" t="s">
        <v>48</v>
      </c>
      <c r="E108" s="5" t="s">
        <v>71</v>
      </c>
      <c r="F108" s="5" t="s">
        <v>43</v>
      </c>
      <c r="G108" s="5" t="s">
        <v>44</v>
      </c>
      <c r="H108" s="5" t="s">
        <v>49</v>
      </c>
      <c r="I108" s="70" t="s">
        <v>49</v>
      </c>
      <c r="J108" s="5">
        <v>2009</v>
      </c>
      <c r="K108" s="32"/>
      <c r="L108" s="57">
        <v>0.71</v>
      </c>
      <c r="M108" s="8" t="s">
        <v>178</v>
      </c>
      <c r="N108" s="8" t="s">
        <v>177</v>
      </c>
      <c r="O108" s="34">
        <v>0.28000000000000003</v>
      </c>
      <c r="P108" s="11" t="s">
        <v>187</v>
      </c>
      <c r="Q108" s="52">
        <v>0.3</v>
      </c>
      <c r="R108" s="52" t="s">
        <v>187</v>
      </c>
      <c r="S108" s="53">
        <v>1</v>
      </c>
      <c r="T108" s="53" t="s">
        <v>186</v>
      </c>
      <c r="U108" s="54">
        <v>0.25</v>
      </c>
      <c r="V108" s="54" t="s">
        <v>188</v>
      </c>
      <c r="W108" s="65">
        <v>0.46</v>
      </c>
      <c r="X108" s="55" t="str">
        <f t="shared" si="13"/>
        <v>BAJA</v>
      </c>
      <c r="Y108" s="66">
        <f t="shared" si="14"/>
        <v>0.58499999999999996</v>
      </c>
      <c r="Z108" s="66">
        <f t="shared" si="15"/>
        <v>0.59</v>
      </c>
      <c r="AA108" s="66" t="str">
        <f t="shared" si="16"/>
        <v>MEDIO</v>
      </c>
      <c r="AB108" s="1">
        <f t="shared" si="17"/>
        <v>3</v>
      </c>
      <c r="AC108" s="1">
        <f t="shared" si="18"/>
        <v>4</v>
      </c>
      <c r="AD108" s="1" t="str">
        <f t="shared" si="11"/>
        <v>LO REAL ES MENOR QUE LO PERCIBIDO</v>
      </c>
      <c r="AE108" s="1">
        <f t="shared" si="19"/>
        <v>0</v>
      </c>
      <c r="AF108" s="1">
        <f t="shared" si="20"/>
        <v>0</v>
      </c>
      <c r="AG108" s="1">
        <f t="shared" si="21"/>
        <v>1</v>
      </c>
    </row>
    <row r="109" spans="1:33" x14ac:dyDescent="0.2">
      <c r="A109" s="5" t="s">
        <v>319</v>
      </c>
      <c r="B109" s="5">
        <v>22</v>
      </c>
      <c r="C109" s="6" t="str">
        <f t="shared" si="12"/>
        <v>Adulto Joven</v>
      </c>
      <c r="D109" s="5" t="s">
        <v>41</v>
      </c>
      <c r="E109" s="5" t="s">
        <v>42</v>
      </c>
      <c r="F109" s="5" t="s">
        <v>43</v>
      </c>
      <c r="G109" s="5" t="s">
        <v>44</v>
      </c>
      <c r="H109" s="5" t="s">
        <v>51</v>
      </c>
      <c r="I109" s="70" t="s">
        <v>51</v>
      </c>
      <c r="J109" s="5">
        <v>2012</v>
      </c>
      <c r="K109" s="32"/>
      <c r="L109" s="57">
        <v>0.71</v>
      </c>
      <c r="M109" s="8" t="s">
        <v>178</v>
      </c>
      <c r="N109" s="8" t="s">
        <v>177</v>
      </c>
      <c r="O109" s="34">
        <v>0.56999999999999995</v>
      </c>
      <c r="P109" s="11" t="s">
        <v>185</v>
      </c>
      <c r="Q109" s="52">
        <v>0</v>
      </c>
      <c r="R109" s="52" t="s">
        <v>188</v>
      </c>
      <c r="S109" s="53">
        <v>0.75</v>
      </c>
      <c r="T109" s="53" t="s">
        <v>185</v>
      </c>
      <c r="U109" s="54">
        <v>0.5</v>
      </c>
      <c r="V109" s="54" t="s">
        <v>187</v>
      </c>
      <c r="W109" s="65">
        <v>0.46</v>
      </c>
      <c r="X109" s="55" t="str">
        <f t="shared" si="13"/>
        <v>BAJA</v>
      </c>
      <c r="Y109" s="66">
        <f t="shared" si="14"/>
        <v>0.58499999999999996</v>
      </c>
      <c r="Z109" s="66">
        <f t="shared" si="15"/>
        <v>0.59</v>
      </c>
      <c r="AA109" s="66" t="str">
        <f t="shared" si="16"/>
        <v>MEDIO</v>
      </c>
      <c r="AB109" s="1">
        <f t="shared" si="17"/>
        <v>3</v>
      </c>
      <c r="AC109" s="1">
        <f t="shared" si="18"/>
        <v>2</v>
      </c>
      <c r="AD109" s="1" t="str">
        <f t="shared" si="11"/>
        <v>LO REAL ES MAYOR QUE LO PERCIBIDO</v>
      </c>
      <c r="AE109" s="1">
        <f t="shared" si="19"/>
        <v>1</v>
      </c>
      <c r="AF109" s="1">
        <f t="shared" si="20"/>
        <v>0</v>
      </c>
      <c r="AG109" s="1">
        <f t="shared" si="21"/>
        <v>0</v>
      </c>
    </row>
    <row r="110" spans="1:33" x14ac:dyDescent="0.2">
      <c r="A110" s="5" t="s">
        <v>320</v>
      </c>
      <c r="B110" s="5">
        <v>22</v>
      </c>
      <c r="C110" s="6" t="str">
        <f t="shared" si="12"/>
        <v>Adulto Joven</v>
      </c>
      <c r="D110" s="5" t="s">
        <v>41</v>
      </c>
      <c r="E110" s="5" t="s">
        <v>93</v>
      </c>
      <c r="F110" s="5" t="s">
        <v>43</v>
      </c>
      <c r="G110" s="5" t="s">
        <v>44</v>
      </c>
      <c r="H110" s="5" t="s">
        <v>51</v>
      </c>
      <c r="I110" s="70" t="s">
        <v>45</v>
      </c>
      <c r="J110" s="5">
        <v>2008</v>
      </c>
      <c r="K110" s="32"/>
      <c r="L110" s="57">
        <v>0.61</v>
      </c>
      <c r="M110" s="8" t="s">
        <v>178</v>
      </c>
      <c r="N110" s="8" t="s">
        <v>177</v>
      </c>
      <c r="O110" s="34">
        <v>0.44</v>
      </c>
      <c r="P110" s="11" t="s">
        <v>187</v>
      </c>
      <c r="Q110" s="52">
        <v>0</v>
      </c>
      <c r="R110" s="52" t="s">
        <v>188</v>
      </c>
      <c r="S110" s="53">
        <v>0.25</v>
      </c>
      <c r="T110" s="53" t="s">
        <v>188</v>
      </c>
      <c r="U110" s="54">
        <v>0</v>
      </c>
      <c r="V110" s="54" t="s">
        <v>188</v>
      </c>
      <c r="W110" s="65">
        <v>0.17</v>
      </c>
      <c r="X110" s="55" t="str">
        <f t="shared" si="13"/>
        <v>NINGUNA</v>
      </c>
      <c r="Y110" s="66">
        <f t="shared" si="14"/>
        <v>0.39</v>
      </c>
      <c r="Z110" s="66">
        <f t="shared" si="15"/>
        <v>0.39</v>
      </c>
      <c r="AA110" s="66" t="str">
        <f t="shared" si="16"/>
        <v>BASICO</v>
      </c>
      <c r="AB110" s="1">
        <f t="shared" si="17"/>
        <v>2</v>
      </c>
      <c r="AC110" s="1">
        <f t="shared" si="18"/>
        <v>3</v>
      </c>
      <c r="AD110" s="1" t="str">
        <f t="shared" si="11"/>
        <v>LO REAL ES MENOR QUE LO PERCIBIDO</v>
      </c>
      <c r="AE110" s="1">
        <f t="shared" si="19"/>
        <v>0</v>
      </c>
      <c r="AF110" s="1">
        <f t="shared" si="20"/>
        <v>0</v>
      </c>
      <c r="AG110" s="1">
        <f t="shared" si="21"/>
        <v>1</v>
      </c>
    </row>
    <row r="111" spans="1:33" x14ac:dyDescent="0.2">
      <c r="A111" s="5" t="s">
        <v>321</v>
      </c>
      <c r="B111" s="5">
        <v>25</v>
      </c>
      <c r="C111" s="6" t="str">
        <f t="shared" si="12"/>
        <v>Adulto Joven</v>
      </c>
      <c r="D111" s="5" t="s">
        <v>41</v>
      </c>
      <c r="E111" s="5" t="s">
        <v>94</v>
      </c>
      <c r="F111" s="5" t="s">
        <v>50</v>
      </c>
      <c r="G111" s="5" t="s">
        <v>44</v>
      </c>
      <c r="H111" s="5" t="s">
        <v>49</v>
      </c>
      <c r="I111" s="70" t="s">
        <v>45</v>
      </c>
      <c r="J111" s="5">
        <v>2008</v>
      </c>
      <c r="K111" s="32"/>
      <c r="L111" s="57">
        <v>0.93</v>
      </c>
      <c r="M111" s="8" t="s">
        <v>176</v>
      </c>
      <c r="N111" s="8" t="s">
        <v>181</v>
      </c>
      <c r="O111" s="34">
        <v>0.7</v>
      </c>
      <c r="P111" s="11" t="s">
        <v>185</v>
      </c>
      <c r="Q111" s="52">
        <v>0.43</v>
      </c>
      <c r="R111" s="52" t="s">
        <v>187</v>
      </c>
      <c r="S111" s="53">
        <v>0.75</v>
      </c>
      <c r="T111" s="53" t="s">
        <v>185</v>
      </c>
      <c r="U111" s="54">
        <v>0.25</v>
      </c>
      <c r="V111" s="54" t="s">
        <v>188</v>
      </c>
      <c r="W111" s="65">
        <v>0.53</v>
      </c>
      <c r="X111" s="55" t="str">
        <f t="shared" si="13"/>
        <v>MEDIA</v>
      </c>
      <c r="Y111" s="66">
        <f t="shared" si="14"/>
        <v>0.73</v>
      </c>
      <c r="Z111" s="66">
        <f t="shared" si="15"/>
        <v>0.73</v>
      </c>
      <c r="AA111" s="66" t="str">
        <f t="shared" si="16"/>
        <v>MEDIO</v>
      </c>
      <c r="AB111" s="1">
        <f t="shared" si="17"/>
        <v>3</v>
      </c>
      <c r="AC111" s="1">
        <f t="shared" si="18"/>
        <v>3</v>
      </c>
      <c r="AD111" s="1" t="str">
        <f t="shared" si="11"/>
        <v>LO REAL ES IGUAL QUE LO PERCIBIDO</v>
      </c>
      <c r="AE111" s="1">
        <f t="shared" si="19"/>
        <v>0</v>
      </c>
      <c r="AF111" s="1">
        <f t="shared" si="20"/>
        <v>1</v>
      </c>
      <c r="AG111" s="1">
        <f t="shared" si="21"/>
        <v>0</v>
      </c>
    </row>
    <row r="112" spans="1:33" x14ac:dyDescent="0.2">
      <c r="A112" s="5" t="s">
        <v>322</v>
      </c>
      <c r="B112" s="5">
        <v>24</v>
      </c>
      <c r="C112" s="6" t="str">
        <f t="shared" si="12"/>
        <v>Adulto Joven</v>
      </c>
      <c r="D112" s="5" t="s">
        <v>41</v>
      </c>
      <c r="E112" s="5" t="s">
        <v>74</v>
      </c>
      <c r="F112" s="5" t="s">
        <v>43</v>
      </c>
      <c r="G112" s="5" t="s">
        <v>44</v>
      </c>
      <c r="H112" s="5" t="s">
        <v>49</v>
      </c>
      <c r="I112" s="70" t="s">
        <v>49</v>
      </c>
      <c r="J112" s="5">
        <v>2009</v>
      </c>
      <c r="K112" s="32"/>
      <c r="L112" s="57">
        <v>0.54</v>
      </c>
      <c r="M112" s="8" t="s">
        <v>178</v>
      </c>
      <c r="N112" s="8" t="s">
        <v>180</v>
      </c>
      <c r="O112" s="34">
        <v>0.41</v>
      </c>
      <c r="P112" s="11" t="s">
        <v>187</v>
      </c>
      <c r="Q112" s="52">
        <v>0.42</v>
      </c>
      <c r="R112" s="52" t="s">
        <v>187</v>
      </c>
      <c r="S112" s="53">
        <v>0.5</v>
      </c>
      <c r="T112" s="53" t="s">
        <v>187</v>
      </c>
      <c r="U112" s="54">
        <v>0.25</v>
      </c>
      <c r="V112" s="54" t="s">
        <v>188</v>
      </c>
      <c r="W112" s="65">
        <v>0.4</v>
      </c>
      <c r="X112" s="55" t="str">
        <f t="shared" si="13"/>
        <v>BAJA</v>
      </c>
      <c r="Y112" s="66">
        <f t="shared" si="14"/>
        <v>0.47000000000000003</v>
      </c>
      <c r="Z112" s="66">
        <f t="shared" si="15"/>
        <v>0.47</v>
      </c>
      <c r="AA112" s="66" t="str">
        <f t="shared" si="16"/>
        <v>BASICO</v>
      </c>
      <c r="AB112" s="1">
        <f t="shared" si="17"/>
        <v>2</v>
      </c>
      <c r="AC112" s="1">
        <f t="shared" si="18"/>
        <v>4</v>
      </c>
      <c r="AD112" s="1" t="str">
        <f t="shared" si="11"/>
        <v>LO REAL ES MENOR QUE LO PERCIBIDO</v>
      </c>
      <c r="AE112" s="1">
        <f t="shared" si="19"/>
        <v>0</v>
      </c>
      <c r="AF112" s="1">
        <f t="shared" si="20"/>
        <v>0</v>
      </c>
      <c r="AG112" s="1">
        <f t="shared" si="21"/>
        <v>1</v>
      </c>
    </row>
    <row r="113" spans="1:33" x14ac:dyDescent="0.2">
      <c r="A113" s="5" t="s">
        <v>323</v>
      </c>
      <c r="B113" s="5">
        <v>25</v>
      </c>
      <c r="C113" s="6" t="str">
        <f t="shared" si="12"/>
        <v>Adulto Joven</v>
      </c>
      <c r="D113" s="5" t="s">
        <v>41</v>
      </c>
      <c r="E113" s="5" t="s">
        <v>95</v>
      </c>
      <c r="F113" s="5" t="s">
        <v>43</v>
      </c>
      <c r="G113" s="5" t="s">
        <v>47</v>
      </c>
      <c r="H113" s="5" t="s">
        <v>45</v>
      </c>
      <c r="I113" s="70" t="s">
        <v>45</v>
      </c>
      <c r="J113" s="5">
        <v>2009</v>
      </c>
      <c r="K113" s="32"/>
      <c r="L113" s="57">
        <v>0.61</v>
      </c>
      <c r="M113" s="8" t="s">
        <v>178</v>
      </c>
      <c r="N113" s="8" t="s">
        <v>177</v>
      </c>
      <c r="O113" s="34">
        <v>0.47</v>
      </c>
      <c r="P113" s="11" t="s">
        <v>187</v>
      </c>
      <c r="Q113" s="52">
        <v>0</v>
      </c>
      <c r="R113" s="52" t="s">
        <v>188</v>
      </c>
      <c r="S113" s="53">
        <v>0.75</v>
      </c>
      <c r="T113" s="53" t="s">
        <v>185</v>
      </c>
      <c r="U113" s="54">
        <v>0</v>
      </c>
      <c r="V113" s="54" t="s">
        <v>188</v>
      </c>
      <c r="W113" s="65">
        <v>0.31</v>
      </c>
      <c r="X113" s="55" t="str">
        <f t="shared" si="13"/>
        <v>BAJA</v>
      </c>
      <c r="Y113" s="66">
        <f t="shared" si="14"/>
        <v>0.45999999999999996</v>
      </c>
      <c r="Z113" s="66">
        <f t="shared" si="15"/>
        <v>0.46</v>
      </c>
      <c r="AA113" s="66" t="str">
        <f t="shared" si="16"/>
        <v>BASICO</v>
      </c>
      <c r="AB113" s="1">
        <f t="shared" si="17"/>
        <v>2</v>
      </c>
      <c r="AC113" s="1">
        <f t="shared" si="18"/>
        <v>3</v>
      </c>
      <c r="AD113" s="1" t="str">
        <f t="shared" si="11"/>
        <v>LO REAL ES MENOR QUE LO PERCIBIDO</v>
      </c>
      <c r="AE113" s="1">
        <f t="shared" si="19"/>
        <v>0</v>
      </c>
      <c r="AF113" s="1">
        <f t="shared" si="20"/>
        <v>0</v>
      </c>
      <c r="AG113" s="1">
        <f t="shared" si="21"/>
        <v>1</v>
      </c>
    </row>
    <row r="114" spans="1:33" x14ac:dyDescent="0.2">
      <c r="A114" s="5" t="s">
        <v>324</v>
      </c>
      <c r="B114" s="5">
        <v>26</v>
      </c>
      <c r="C114" s="6" t="str">
        <f t="shared" si="12"/>
        <v>Adulto Joven</v>
      </c>
      <c r="D114" s="5" t="s">
        <v>48</v>
      </c>
      <c r="E114" s="5" t="s">
        <v>72</v>
      </c>
      <c r="F114" s="5" t="s">
        <v>43</v>
      </c>
      <c r="G114" s="5" t="s">
        <v>44</v>
      </c>
      <c r="H114" s="5" t="s">
        <v>49</v>
      </c>
      <c r="I114" s="70" t="s">
        <v>49</v>
      </c>
      <c r="J114" s="5">
        <v>2010</v>
      </c>
      <c r="K114" s="32"/>
      <c r="L114" s="57">
        <v>0.36</v>
      </c>
      <c r="M114" s="8" t="s">
        <v>179</v>
      </c>
      <c r="N114" s="8" t="s">
        <v>182</v>
      </c>
      <c r="O114" s="34">
        <v>0.26</v>
      </c>
      <c r="P114" s="11" t="s">
        <v>187</v>
      </c>
      <c r="Q114" s="52">
        <v>0</v>
      </c>
      <c r="R114" s="52" t="s">
        <v>188</v>
      </c>
      <c r="S114" s="53">
        <v>0.5</v>
      </c>
      <c r="T114" s="53" t="s">
        <v>187</v>
      </c>
      <c r="U114" s="54">
        <v>0.25</v>
      </c>
      <c r="V114" s="54" t="s">
        <v>188</v>
      </c>
      <c r="W114" s="65">
        <v>0.25</v>
      </c>
      <c r="X114" s="55" t="str">
        <f t="shared" si="13"/>
        <v>NINGUNA</v>
      </c>
      <c r="Y114" s="66">
        <f t="shared" si="14"/>
        <v>0.30499999999999999</v>
      </c>
      <c r="Z114" s="66">
        <f t="shared" si="15"/>
        <v>0.31</v>
      </c>
      <c r="AA114" s="66" t="str">
        <f t="shared" si="16"/>
        <v>BASICO</v>
      </c>
      <c r="AB114" s="1">
        <f t="shared" si="17"/>
        <v>2</v>
      </c>
      <c r="AC114" s="1">
        <f t="shared" si="18"/>
        <v>4</v>
      </c>
      <c r="AD114" s="1" t="str">
        <f t="shared" si="11"/>
        <v>LO REAL ES MENOR QUE LO PERCIBIDO</v>
      </c>
      <c r="AE114" s="1">
        <f t="shared" si="19"/>
        <v>0</v>
      </c>
      <c r="AF114" s="1">
        <f t="shared" si="20"/>
        <v>0</v>
      </c>
      <c r="AG114" s="1">
        <f t="shared" si="21"/>
        <v>1</v>
      </c>
    </row>
    <row r="115" spans="1:33" x14ac:dyDescent="0.2">
      <c r="A115" s="5" t="s">
        <v>325</v>
      </c>
      <c r="B115" s="5">
        <v>35</v>
      </c>
      <c r="C115" s="6" t="str">
        <f t="shared" si="12"/>
        <v>Adulto</v>
      </c>
      <c r="D115" s="5" t="s">
        <v>48</v>
      </c>
      <c r="E115" s="5" t="s">
        <v>57</v>
      </c>
      <c r="F115" s="5" t="s">
        <v>43</v>
      </c>
      <c r="G115" s="5" t="s">
        <v>44</v>
      </c>
      <c r="H115" s="5" t="s">
        <v>45</v>
      </c>
      <c r="I115" s="70" t="s">
        <v>45</v>
      </c>
      <c r="J115" s="5">
        <v>2008</v>
      </c>
      <c r="K115" s="32"/>
      <c r="L115" s="57">
        <v>0.93</v>
      </c>
      <c r="M115" s="8" t="s">
        <v>176</v>
      </c>
      <c r="N115" s="8" t="s">
        <v>181</v>
      </c>
      <c r="O115" s="34">
        <v>0.82</v>
      </c>
      <c r="P115" s="11" t="s">
        <v>186</v>
      </c>
      <c r="Q115" s="52">
        <v>0</v>
      </c>
      <c r="R115" s="52" t="s">
        <v>188</v>
      </c>
      <c r="S115" s="53">
        <v>0.25</v>
      </c>
      <c r="T115" s="53" t="s">
        <v>188</v>
      </c>
      <c r="U115" s="54">
        <v>0.25</v>
      </c>
      <c r="V115" s="54" t="s">
        <v>188</v>
      </c>
      <c r="W115" s="65">
        <v>0.33</v>
      </c>
      <c r="X115" s="55" t="str">
        <f t="shared" si="13"/>
        <v>BAJA</v>
      </c>
      <c r="Y115" s="66">
        <f t="shared" si="14"/>
        <v>0.63</v>
      </c>
      <c r="Z115" s="66">
        <f t="shared" si="15"/>
        <v>0.63</v>
      </c>
      <c r="AA115" s="66" t="str">
        <f t="shared" si="16"/>
        <v>MEDIO</v>
      </c>
      <c r="AB115" s="1">
        <f t="shared" si="17"/>
        <v>3</v>
      </c>
      <c r="AC115" s="1">
        <f t="shared" si="18"/>
        <v>3</v>
      </c>
      <c r="AD115" s="1" t="str">
        <f t="shared" si="11"/>
        <v>LO REAL ES IGUAL QUE LO PERCIBIDO</v>
      </c>
      <c r="AE115" s="1">
        <f t="shared" si="19"/>
        <v>0</v>
      </c>
      <c r="AF115" s="1">
        <f t="shared" si="20"/>
        <v>1</v>
      </c>
      <c r="AG115" s="1">
        <f t="shared" si="21"/>
        <v>0</v>
      </c>
    </row>
    <row r="116" spans="1:33" x14ac:dyDescent="0.2">
      <c r="A116" s="5" t="s">
        <v>326</v>
      </c>
      <c r="B116" s="5">
        <v>25</v>
      </c>
      <c r="C116" s="6" t="str">
        <f t="shared" si="12"/>
        <v>Adulto Joven</v>
      </c>
      <c r="D116" s="5" t="s">
        <v>41</v>
      </c>
      <c r="E116" s="5" t="s">
        <v>42</v>
      </c>
      <c r="F116" s="5" t="s">
        <v>43</v>
      </c>
      <c r="G116" s="5" t="s">
        <v>47</v>
      </c>
      <c r="H116" s="5" t="s">
        <v>45</v>
      </c>
      <c r="I116" s="70" t="s">
        <v>45</v>
      </c>
      <c r="J116" s="5">
        <v>2011</v>
      </c>
      <c r="K116" s="32"/>
      <c r="L116" s="57">
        <v>0.68</v>
      </c>
      <c r="M116" s="8" t="s">
        <v>178</v>
      </c>
      <c r="N116" s="8" t="s">
        <v>177</v>
      </c>
      <c r="O116" s="34">
        <v>0.72</v>
      </c>
      <c r="P116" s="11" t="s">
        <v>185</v>
      </c>
      <c r="Q116" s="52">
        <v>0</v>
      </c>
      <c r="R116" s="52" t="s">
        <v>188</v>
      </c>
      <c r="S116" s="53">
        <v>0.5</v>
      </c>
      <c r="T116" s="53" t="s">
        <v>187</v>
      </c>
      <c r="U116" s="54">
        <v>0.25</v>
      </c>
      <c r="V116" s="54" t="s">
        <v>188</v>
      </c>
      <c r="W116" s="65">
        <v>0.37</v>
      </c>
      <c r="X116" s="55" t="str">
        <f t="shared" si="13"/>
        <v>BAJA</v>
      </c>
      <c r="Y116" s="66">
        <f t="shared" si="14"/>
        <v>0.52500000000000002</v>
      </c>
      <c r="Z116" s="66">
        <f t="shared" si="15"/>
        <v>0.53</v>
      </c>
      <c r="AA116" s="66" t="str">
        <f t="shared" si="16"/>
        <v>MEDIO</v>
      </c>
      <c r="AB116" s="1">
        <f t="shared" si="17"/>
        <v>3</v>
      </c>
      <c r="AC116" s="1">
        <f t="shared" si="18"/>
        <v>3</v>
      </c>
      <c r="AD116" s="1" t="str">
        <f t="shared" si="11"/>
        <v>LO REAL ES IGUAL QUE LO PERCIBIDO</v>
      </c>
      <c r="AE116" s="1">
        <f t="shared" si="19"/>
        <v>0</v>
      </c>
      <c r="AF116" s="1">
        <f t="shared" si="20"/>
        <v>1</v>
      </c>
      <c r="AG116" s="1">
        <f t="shared" si="21"/>
        <v>0</v>
      </c>
    </row>
    <row r="117" spans="1:33" x14ac:dyDescent="0.2">
      <c r="A117" s="5" t="s">
        <v>327</v>
      </c>
      <c r="B117" s="5">
        <v>18</v>
      </c>
      <c r="C117" s="6" t="str">
        <f t="shared" si="12"/>
        <v>Adulto Joven</v>
      </c>
      <c r="D117" s="5" t="s">
        <v>48</v>
      </c>
      <c r="E117" s="5" t="s">
        <v>96</v>
      </c>
      <c r="F117" s="5" t="s">
        <v>50</v>
      </c>
      <c r="G117" s="5" t="s">
        <v>47</v>
      </c>
      <c r="H117" s="5" t="s">
        <v>45</v>
      </c>
      <c r="I117" s="70" t="s">
        <v>45</v>
      </c>
      <c r="J117" s="5">
        <v>2011</v>
      </c>
      <c r="K117" s="32"/>
      <c r="L117" s="57">
        <v>0.56999999999999995</v>
      </c>
      <c r="M117" s="8" t="s">
        <v>178</v>
      </c>
      <c r="N117" s="8" t="s">
        <v>180</v>
      </c>
      <c r="O117" s="34">
        <v>0.81</v>
      </c>
      <c r="P117" s="11" t="s">
        <v>186</v>
      </c>
      <c r="Q117" s="52">
        <v>0</v>
      </c>
      <c r="R117" s="52" t="s">
        <v>188</v>
      </c>
      <c r="S117" s="53">
        <v>0.5</v>
      </c>
      <c r="T117" s="53" t="s">
        <v>187</v>
      </c>
      <c r="U117" s="54">
        <v>0.5</v>
      </c>
      <c r="V117" s="54" t="s">
        <v>187</v>
      </c>
      <c r="W117" s="65">
        <v>0.45</v>
      </c>
      <c r="X117" s="55" t="str">
        <f t="shared" si="13"/>
        <v>BAJA</v>
      </c>
      <c r="Y117" s="66">
        <f t="shared" si="14"/>
        <v>0.51</v>
      </c>
      <c r="Z117" s="66">
        <f t="shared" si="15"/>
        <v>0.51</v>
      </c>
      <c r="AA117" s="66" t="str">
        <f t="shared" si="16"/>
        <v>MEDIO</v>
      </c>
      <c r="AB117" s="1">
        <f t="shared" si="17"/>
        <v>3</v>
      </c>
      <c r="AC117" s="1">
        <f t="shared" si="18"/>
        <v>3</v>
      </c>
      <c r="AD117" s="1" t="str">
        <f t="shared" si="11"/>
        <v>LO REAL ES IGUAL QUE LO PERCIBIDO</v>
      </c>
      <c r="AE117" s="1">
        <f t="shared" si="19"/>
        <v>0</v>
      </c>
      <c r="AF117" s="1">
        <f t="shared" si="20"/>
        <v>1</v>
      </c>
      <c r="AG117" s="1">
        <f t="shared" si="21"/>
        <v>0</v>
      </c>
    </row>
    <row r="118" spans="1:33" x14ac:dyDescent="0.2">
      <c r="A118" s="5" t="s">
        <v>328</v>
      </c>
      <c r="B118" s="5">
        <v>22</v>
      </c>
      <c r="C118" s="6" t="str">
        <f t="shared" si="12"/>
        <v>Adulto Joven</v>
      </c>
      <c r="D118" s="5" t="s">
        <v>48</v>
      </c>
      <c r="E118" s="5" t="s">
        <v>97</v>
      </c>
      <c r="F118" s="5" t="s">
        <v>43</v>
      </c>
      <c r="G118" s="5" t="s">
        <v>47</v>
      </c>
      <c r="H118" s="5" t="s">
        <v>45</v>
      </c>
      <c r="I118" s="70" t="s">
        <v>51</v>
      </c>
      <c r="J118" s="5">
        <v>2010</v>
      </c>
      <c r="K118" s="32"/>
      <c r="L118" s="57">
        <v>0.64</v>
      </c>
      <c r="M118" s="8" t="s">
        <v>178</v>
      </c>
      <c r="N118" s="8" t="s">
        <v>177</v>
      </c>
      <c r="O118" s="34">
        <v>0.72</v>
      </c>
      <c r="P118" s="11" t="s">
        <v>185</v>
      </c>
      <c r="Q118" s="52">
        <v>0</v>
      </c>
      <c r="R118" s="52" t="s">
        <v>188</v>
      </c>
      <c r="S118" s="53">
        <v>0.25</v>
      </c>
      <c r="T118" s="53" t="s">
        <v>188</v>
      </c>
      <c r="U118" s="54">
        <v>0</v>
      </c>
      <c r="V118" s="54" t="s">
        <v>188</v>
      </c>
      <c r="W118" s="65">
        <v>0.24</v>
      </c>
      <c r="X118" s="55" t="str">
        <f t="shared" si="13"/>
        <v>NINGUNA</v>
      </c>
      <c r="Y118" s="66">
        <f t="shared" si="14"/>
        <v>0.44</v>
      </c>
      <c r="Z118" s="66">
        <f t="shared" si="15"/>
        <v>0.44</v>
      </c>
      <c r="AA118" s="66" t="str">
        <f t="shared" si="16"/>
        <v>BASICO</v>
      </c>
      <c r="AB118" s="1">
        <f t="shared" si="17"/>
        <v>2</v>
      </c>
      <c r="AC118" s="1">
        <f t="shared" si="18"/>
        <v>2</v>
      </c>
      <c r="AD118" s="1" t="str">
        <f t="shared" si="11"/>
        <v>LO REAL ES IGUAL QUE LO PERCIBIDO</v>
      </c>
      <c r="AE118" s="1">
        <f t="shared" si="19"/>
        <v>0</v>
      </c>
      <c r="AF118" s="1">
        <f t="shared" si="20"/>
        <v>1</v>
      </c>
      <c r="AG118" s="1">
        <f t="shared" si="21"/>
        <v>0</v>
      </c>
    </row>
    <row r="119" spans="1:33" x14ac:dyDescent="0.2">
      <c r="A119" s="5" t="s">
        <v>329</v>
      </c>
      <c r="B119" s="5">
        <v>20</v>
      </c>
      <c r="C119" s="6" t="str">
        <f t="shared" si="12"/>
        <v>Adulto Joven</v>
      </c>
      <c r="D119" s="5" t="s">
        <v>48</v>
      </c>
      <c r="E119" s="5" t="s">
        <v>42</v>
      </c>
      <c r="F119" s="5" t="s">
        <v>50</v>
      </c>
      <c r="G119" s="5" t="s">
        <v>44</v>
      </c>
      <c r="H119" s="5" t="s">
        <v>45</v>
      </c>
      <c r="I119" s="70" t="s">
        <v>45</v>
      </c>
      <c r="J119" s="5">
        <v>2014</v>
      </c>
      <c r="K119" s="32"/>
      <c r="L119" s="57">
        <v>0.5</v>
      </c>
      <c r="M119" s="8" t="s">
        <v>179</v>
      </c>
      <c r="N119" s="8" t="s">
        <v>180</v>
      </c>
      <c r="O119" s="34">
        <v>0.75</v>
      </c>
      <c r="P119" s="11" t="s">
        <v>185</v>
      </c>
      <c r="Q119" s="52">
        <v>0.36</v>
      </c>
      <c r="R119" s="52" t="s">
        <v>187</v>
      </c>
      <c r="S119" s="53">
        <v>0.75</v>
      </c>
      <c r="T119" s="53" t="s">
        <v>185</v>
      </c>
      <c r="U119" s="54">
        <v>0</v>
      </c>
      <c r="V119" s="54" t="s">
        <v>188</v>
      </c>
      <c r="W119" s="65">
        <v>0.47</v>
      </c>
      <c r="X119" s="55" t="str">
        <f t="shared" si="13"/>
        <v>BAJA</v>
      </c>
      <c r="Y119" s="66">
        <f t="shared" si="14"/>
        <v>0.48499999999999999</v>
      </c>
      <c r="Z119" s="66">
        <f t="shared" si="15"/>
        <v>0.49</v>
      </c>
      <c r="AA119" s="66" t="str">
        <f t="shared" si="16"/>
        <v>BASICO</v>
      </c>
      <c r="AB119" s="1">
        <f t="shared" si="17"/>
        <v>2</v>
      </c>
      <c r="AC119" s="1">
        <f t="shared" si="18"/>
        <v>3</v>
      </c>
      <c r="AD119" s="1" t="str">
        <f t="shared" si="11"/>
        <v>LO REAL ES MENOR QUE LO PERCIBIDO</v>
      </c>
      <c r="AE119" s="1">
        <f t="shared" si="19"/>
        <v>0</v>
      </c>
      <c r="AF119" s="1">
        <f t="shared" si="20"/>
        <v>0</v>
      </c>
      <c r="AG119" s="1">
        <f t="shared" si="21"/>
        <v>1</v>
      </c>
    </row>
    <row r="120" spans="1:33" x14ac:dyDescent="0.2">
      <c r="A120" s="5" t="s">
        <v>330</v>
      </c>
      <c r="B120" s="5">
        <v>40</v>
      </c>
      <c r="C120" s="6" t="str">
        <f t="shared" si="12"/>
        <v>Adulto</v>
      </c>
      <c r="D120" s="5" t="s">
        <v>48</v>
      </c>
      <c r="E120" s="5" t="s">
        <v>42</v>
      </c>
      <c r="F120" s="5" t="s">
        <v>43</v>
      </c>
      <c r="G120" s="5" t="s">
        <v>47</v>
      </c>
      <c r="H120" s="5" t="s">
        <v>51</v>
      </c>
      <c r="I120" s="70" t="s">
        <v>65</v>
      </c>
      <c r="J120" s="5">
        <v>2016</v>
      </c>
      <c r="K120" s="32"/>
      <c r="L120" s="57">
        <v>0.56999999999999995</v>
      </c>
      <c r="M120" s="8" t="s">
        <v>178</v>
      </c>
      <c r="N120" s="8" t="s">
        <v>180</v>
      </c>
      <c r="O120" s="34">
        <v>0.3</v>
      </c>
      <c r="P120" s="11" t="s">
        <v>187</v>
      </c>
      <c r="Q120" s="52">
        <v>0</v>
      </c>
      <c r="R120" s="52" t="s">
        <v>188</v>
      </c>
      <c r="S120" s="53">
        <v>0.25</v>
      </c>
      <c r="T120" s="53" t="s">
        <v>188</v>
      </c>
      <c r="U120" s="54">
        <v>0</v>
      </c>
      <c r="V120" s="54" t="s">
        <v>188</v>
      </c>
      <c r="W120" s="65">
        <v>0.14000000000000001</v>
      </c>
      <c r="X120" s="55" t="str">
        <f t="shared" si="13"/>
        <v>NINGUNA</v>
      </c>
      <c r="Y120" s="66">
        <f t="shared" si="14"/>
        <v>0.35499999999999998</v>
      </c>
      <c r="Z120" s="66">
        <f t="shared" si="15"/>
        <v>0.36</v>
      </c>
      <c r="AA120" s="66" t="str">
        <f t="shared" si="16"/>
        <v>BASICO</v>
      </c>
      <c r="AB120" s="1">
        <f t="shared" si="17"/>
        <v>2</v>
      </c>
      <c r="AC120" s="1">
        <f t="shared" si="18"/>
        <v>1</v>
      </c>
      <c r="AD120" s="1" t="str">
        <f t="shared" si="11"/>
        <v>LO REAL ES MAYOR QUE LO PERCIBIDO</v>
      </c>
      <c r="AE120" s="1">
        <f t="shared" si="19"/>
        <v>1</v>
      </c>
      <c r="AF120" s="1">
        <f t="shared" si="20"/>
        <v>0</v>
      </c>
      <c r="AG120" s="1">
        <f t="shared" si="21"/>
        <v>0</v>
      </c>
    </row>
    <row r="121" spans="1:33" x14ac:dyDescent="0.2">
      <c r="A121" s="5" t="s">
        <v>331</v>
      </c>
      <c r="B121" s="5">
        <v>23</v>
      </c>
      <c r="C121" s="6" t="str">
        <f t="shared" si="12"/>
        <v>Adulto Joven</v>
      </c>
      <c r="D121" s="5" t="s">
        <v>41</v>
      </c>
      <c r="E121" s="5" t="s">
        <v>42</v>
      </c>
      <c r="F121" s="5" t="s">
        <v>50</v>
      </c>
      <c r="G121" s="5" t="s">
        <v>44</v>
      </c>
      <c r="H121" s="5" t="s">
        <v>49</v>
      </c>
      <c r="I121" s="70" t="s">
        <v>45</v>
      </c>
      <c r="J121" s="5">
        <v>2014</v>
      </c>
      <c r="K121" s="32"/>
      <c r="L121" s="57">
        <v>0.82</v>
      </c>
      <c r="M121" s="8" t="s">
        <v>176</v>
      </c>
      <c r="N121" s="8" t="s">
        <v>181</v>
      </c>
      <c r="O121" s="34">
        <v>0.81</v>
      </c>
      <c r="P121" s="11" t="s">
        <v>186</v>
      </c>
      <c r="Q121" s="52">
        <v>0.59</v>
      </c>
      <c r="R121" s="52" t="s">
        <v>185</v>
      </c>
      <c r="S121" s="53">
        <v>0.5</v>
      </c>
      <c r="T121" s="53" t="s">
        <v>187</v>
      </c>
      <c r="U121" s="54">
        <v>0</v>
      </c>
      <c r="V121" s="54" t="s">
        <v>188</v>
      </c>
      <c r="W121" s="65">
        <v>0.48</v>
      </c>
      <c r="X121" s="55" t="str">
        <f t="shared" si="13"/>
        <v>BAJA</v>
      </c>
      <c r="Y121" s="66">
        <f t="shared" si="14"/>
        <v>0.64999999999999991</v>
      </c>
      <c r="Z121" s="66">
        <f t="shared" si="15"/>
        <v>0.65</v>
      </c>
      <c r="AA121" s="66" t="str">
        <f t="shared" si="16"/>
        <v>MEDIO</v>
      </c>
      <c r="AB121" s="1">
        <f t="shared" si="17"/>
        <v>3</v>
      </c>
      <c r="AC121" s="1">
        <f t="shared" si="18"/>
        <v>3</v>
      </c>
      <c r="AD121" s="1" t="str">
        <f t="shared" si="11"/>
        <v>LO REAL ES IGUAL QUE LO PERCIBIDO</v>
      </c>
      <c r="AE121" s="1">
        <f t="shared" si="19"/>
        <v>0</v>
      </c>
      <c r="AF121" s="1">
        <f t="shared" si="20"/>
        <v>1</v>
      </c>
      <c r="AG121" s="1">
        <f t="shared" si="21"/>
        <v>0</v>
      </c>
    </row>
    <row r="122" spans="1:33" x14ac:dyDescent="0.2">
      <c r="A122" s="5" t="s">
        <v>332</v>
      </c>
      <c r="B122" s="5">
        <v>22</v>
      </c>
      <c r="C122" s="6" t="str">
        <f t="shared" si="12"/>
        <v>Adulto Joven</v>
      </c>
      <c r="D122" s="5" t="s">
        <v>41</v>
      </c>
      <c r="E122" s="5" t="s">
        <v>46</v>
      </c>
      <c r="F122" s="5" t="s">
        <v>43</v>
      </c>
      <c r="G122" s="5" t="s">
        <v>44</v>
      </c>
      <c r="H122" s="5" t="s">
        <v>45</v>
      </c>
      <c r="I122" s="70" t="s">
        <v>45</v>
      </c>
      <c r="J122" s="5">
        <v>2010</v>
      </c>
      <c r="K122" s="32"/>
      <c r="L122" s="57">
        <v>0.32</v>
      </c>
      <c r="M122" s="8" t="s">
        <v>179</v>
      </c>
      <c r="N122" s="8" t="s">
        <v>182</v>
      </c>
      <c r="O122" s="34">
        <v>0.3</v>
      </c>
      <c r="P122" s="11" t="s">
        <v>187</v>
      </c>
      <c r="Q122" s="52">
        <v>0.43</v>
      </c>
      <c r="R122" s="52" t="s">
        <v>187</v>
      </c>
      <c r="S122" s="53">
        <v>0.5</v>
      </c>
      <c r="T122" s="53" t="s">
        <v>187</v>
      </c>
      <c r="U122" s="54">
        <v>0.25</v>
      </c>
      <c r="V122" s="54" t="s">
        <v>188</v>
      </c>
      <c r="W122" s="65">
        <v>0.37</v>
      </c>
      <c r="X122" s="55" t="str">
        <f t="shared" si="13"/>
        <v>BAJA</v>
      </c>
      <c r="Y122" s="66">
        <f t="shared" si="14"/>
        <v>0.34499999999999997</v>
      </c>
      <c r="Z122" s="66">
        <f t="shared" si="15"/>
        <v>0.35</v>
      </c>
      <c r="AA122" s="66" t="str">
        <f t="shared" si="16"/>
        <v>BASICO</v>
      </c>
      <c r="AB122" s="1">
        <f t="shared" si="17"/>
        <v>2</v>
      </c>
      <c r="AC122" s="1">
        <f t="shared" si="18"/>
        <v>3</v>
      </c>
      <c r="AD122" s="1" t="str">
        <f t="shared" si="11"/>
        <v>LO REAL ES MENOR QUE LO PERCIBIDO</v>
      </c>
      <c r="AE122" s="1">
        <f t="shared" si="19"/>
        <v>0</v>
      </c>
      <c r="AF122" s="1">
        <f t="shared" si="20"/>
        <v>0</v>
      </c>
      <c r="AG122" s="1">
        <f t="shared" si="21"/>
        <v>1</v>
      </c>
    </row>
    <row r="123" spans="1:33" x14ac:dyDescent="0.2">
      <c r="A123" s="5" t="s">
        <v>333</v>
      </c>
      <c r="B123" s="5">
        <v>22</v>
      </c>
      <c r="C123" s="6" t="str">
        <f t="shared" si="12"/>
        <v>Adulto Joven</v>
      </c>
      <c r="D123" s="5" t="s">
        <v>48</v>
      </c>
      <c r="E123" s="5" t="s">
        <v>98</v>
      </c>
      <c r="F123" s="5" t="s">
        <v>43</v>
      </c>
      <c r="G123" s="5" t="s">
        <v>44</v>
      </c>
      <c r="H123" s="5" t="s">
        <v>45</v>
      </c>
      <c r="I123" s="70" t="s">
        <v>45</v>
      </c>
      <c r="J123" s="5">
        <v>2012</v>
      </c>
      <c r="K123" s="32"/>
      <c r="L123" s="57">
        <v>0.82</v>
      </c>
      <c r="M123" s="8" t="s">
        <v>176</v>
      </c>
      <c r="N123" s="8" t="s">
        <v>181</v>
      </c>
      <c r="O123" s="34">
        <v>0.51</v>
      </c>
      <c r="P123" s="11" t="s">
        <v>185</v>
      </c>
      <c r="Q123" s="52">
        <v>0</v>
      </c>
      <c r="R123" s="52" t="s">
        <v>188</v>
      </c>
      <c r="S123" s="53">
        <v>0.5</v>
      </c>
      <c r="T123" s="53" t="s">
        <v>187</v>
      </c>
      <c r="U123" s="54">
        <v>0.5</v>
      </c>
      <c r="V123" s="54" t="s">
        <v>187</v>
      </c>
      <c r="W123" s="65">
        <v>0.38</v>
      </c>
      <c r="X123" s="55" t="str">
        <f t="shared" si="13"/>
        <v>BAJA</v>
      </c>
      <c r="Y123" s="66">
        <f t="shared" si="14"/>
        <v>0.6</v>
      </c>
      <c r="Z123" s="66">
        <f t="shared" si="15"/>
        <v>0.6</v>
      </c>
      <c r="AA123" s="66" t="str">
        <f t="shared" si="16"/>
        <v>MEDIO</v>
      </c>
      <c r="AB123" s="1">
        <f t="shared" si="17"/>
        <v>3</v>
      </c>
      <c r="AC123" s="1">
        <f t="shared" si="18"/>
        <v>3</v>
      </c>
      <c r="AD123" s="1" t="str">
        <f t="shared" si="11"/>
        <v>LO REAL ES IGUAL QUE LO PERCIBIDO</v>
      </c>
      <c r="AE123" s="1">
        <f t="shared" si="19"/>
        <v>0</v>
      </c>
      <c r="AF123" s="1">
        <f t="shared" si="20"/>
        <v>1</v>
      </c>
      <c r="AG123" s="1">
        <f t="shared" si="21"/>
        <v>0</v>
      </c>
    </row>
    <row r="124" spans="1:33" x14ac:dyDescent="0.2">
      <c r="A124" s="5" t="s">
        <v>334</v>
      </c>
      <c r="B124" s="5">
        <v>19</v>
      </c>
      <c r="C124" s="6" t="str">
        <f t="shared" si="12"/>
        <v>Adulto Joven</v>
      </c>
      <c r="D124" s="5" t="s">
        <v>48</v>
      </c>
      <c r="E124" s="5" t="s">
        <v>42</v>
      </c>
      <c r="F124" s="5" t="s">
        <v>50</v>
      </c>
      <c r="G124" s="5" t="s">
        <v>44</v>
      </c>
      <c r="H124" s="5" t="s">
        <v>45</v>
      </c>
      <c r="I124" s="70" t="s">
        <v>45</v>
      </c>
      <c r="J124" s="5">
        <v>2014</v>
      </c>
      <c r="K124" s="32"/>
      <c r="L124" s="57">
        <v>0.75</v>
      </c>
      <c r="M124" s="8" t="s">
        <v>178</v>
      </c>
      <c r="N124" s="8" t="s">
        <v>177</v>
      </c>
      <c r="O124" s="34">
        <v>0.81</v>
      </c>
      <c r="P124" s="11" t="s">
        <v>186</v>
      </c>
      <c r="Q124" s="52">
        <v>0</v>
      </c>
      <c r="R124" s="52" t="s">
        <v>188</v>
      </c>
      <c r="S124" s="53">
        <v>0.25</v>
      </c>
      <c r="T124" s="53" t="s">
        <v>188</v>
      </c>
      <c r="U124" s="54">
        <v>0.75</v>
      </c>
      <c r="V124" s="54" t="s">
        <v>185</v>
      </c>
      <c r="W124" s="65">
        <v>0.45</v>
      </c>
      <c r="X124" s="55" t="str">
        <f t="shared" si="13"/>
        <v>BAJA</v>
      </c>
      <c r="Y124" s="66">
        <f t="shared" si="14"/>
        <v>0.6</v>
      </c>
      <c r="Z124" s="66">
        <f t="shared" si="15"/>
        <v>0.6</v>
      </c>
      <c r="AA124" s="66" t="str">
        <f t="shared" si="16"/>
        <v>MEDIO</v>
      </c>
      <c r="AB124" s="1">
        <f t="shared" si="17"/>
        <v>3</v>
      </c>
      <c r="AC124" s="1">
        <f t="shared" si="18"/>
        <v>3</v>
      </c>
      <c r="AD124" s="1" t="str">
        <f t="shared" si="11"/>
        <v>LO REAL ES IGUAL QUE LO PERCIBIDO</v>
      </c>
      <c r="AE124" s="1">
        <f t="shared" si="19"/>
        <v>0</v>
      </c>
      <c r="AF124" s="1">
        <f t="shared" si="20"/>
        <v>1</v>
      </c>
      <c r="AG124" s="1">
        <f t="shared" si="21"/>
        <v>0</v>
      </c>
    </row>
    <row r="125" spans="1:33" x14ac:dyDescent="0.2">
      <c r="A125" s="5" t="s">
        <v>335</v>
      </c>
      <c r="B125" s="5">
        <v>58</v>
      </c>
      <c r="C125" s="6" t="str">
        <f t="shared" si="12"/>
        <v>Adulto</v>
      </c>
      <c r="D125" s="5" t="s">
        <v>48</v>
      </c>
      <c r="E125" s="5" t="s">
        <v>99</v>
      </c>
      <c r="F125" s="5" t="s">
        <v>43</v>
      </c>
      <c r="G125" s="5" t="s">
        <v>47</v>
      </c>
      <c r="H125" s="5" t="s">
        <v>45</v>
      </c>
      <c r="I125" s="70" t="s">
        <v>51</v>
      </c>
      <c r="J125" s="5">
        <v>2015</v>
      </c>
      <c r="K125" s="32"/>
      <c r="L125" s="57">
        <v>1</v>
      </c>
      <c r="M125" s="8" t="s">
        <v>176</v>
      </c>
      <c r="N125" s="8" t="s">
        <v>181</v>
      </c>
      <c r="O125" s="34">
        <v>0.81</v>
      </c>
      <c r="P125" s="11" t="s">
        <v>186</v>
      </c>
      <c r="Q125" s="52">
        <v>0.63</v>
      </c>
      <c r="R125" s="52" t="s">
        <v>185</v>
      </c>
      <c r="S125" s="53">
        <v>0.5</v>
      </c>
      <c r="T125" s="53" t="s">
        <v>187</v>
      </c>
      <c r="U125" s="54">
        <v>0.25</v>
      </c>
      <c r="V125" s="54" t="s">
        <v>188</v>
      </c>
      <c r="W125" s="65">
        <v>0.55000000000000004</v>
      </c>
      <c r="X125" s="55" t="str">
        <f t="shared" si="13"/>
        <v>MEDIA</v>
      </c>
      <c r="Y125" s="66">
        <f t="shared" si="14"/>
        <v>0.77500000000000002</v>
      </c>
      <c r="Z125" s="66">
        <f t="shared" si="15"/>
        <v>0.78</v>
      </c>
      <c r="AA125" s="66" t="str">
        <f t="shared" si="16"/>
        <v>AVANZADO</v>
      </c>
      <c r="AB125" s="1">
        <f t="shared" si="17"/>
        <v>4</v>
      </c>
      <c r="AC125" s="1">
        <f t="shared" si="18"/>
        <v>2</v>
      </c>
      <c r="AD125" s="1" t="str">
        <f t="shared" si="11"/>
        <v>LO REAL ES MAYOR QUE LO PERCIBIDO</v>
      </c>
      <c r="AE125" s="1">
        <f t="shared" si="19"/>
        <v>1</v>
      </c>
      <c r="AF125" s="1">
        <f t="shared" si="20"/>
        <v>0</v>
      </c>
      <c r="AG125" s="1">
        <f t="shared" si="21"/>
        <v>0</v>
      </c>
    </row>
    <row r="126" spans="1:33" x14ac:dyDescent="0.2">
      <c r="A126" s="5" t="s">
        <v>336</v>
      </c>
      <c r="B126" s="5">
        <v>58</v>
      </c>
      <c r="C126" s="6" t="str">
        <f t="shared" si="12"/>
        <v>Adulto</v>
      </c>
      <c r="D126" s="5" t="s">
        <v>41</v>
      </c>
      <c r="E126" s="5" t="s">
        <v>72</v>
      </c>
      <c r="F126" s="5" t="s">
        <v>43</v>
      </c>
      <c r="G126" s="5" t="s">
        <v>44</v>
      </c>
      <c r="H126" s="5" t="s">
        <v>51</v>
      </c>
      <c r="I126" s="70" t="s">
        <v>51</v>
      </c>
      <c r="J126" s="5">
        <v>2008</v>
      </c>
      <c r="K126" s="32"/>
      <c r="L126" s="57">
        <v>0.68</v>
      </c>
      <c r="M126" s="8" t="s">
        <v>178</v>
      </c>
      <c r="N126" s="8" t="s">
        <v>177</v>
      </c>
      <c r="O126" s="34">
        <v>0.67</v>
      </c>
      <c r="P126" s="11" t="s">
        <v>185</v>
      </c>
      <c r="Q126" s="52">
        <v>0.23</v>
      </c>
      <c r="R126" s="52" t="s">
        <v>188</v>
      </c>
      <c r="S126" s="53">
        <v>0.5</v>
      </c>
      <c r="T126" s="53" t="s">
        <v>187</v>
      </c>
      <c r="U126" s="54">
        <v>0.25</v>
      </c>
      <c r="V126" s="54" t="s">
        <v>188</v>
      </c>
      <c r="W126" s="65">
        <v>0.41</v>
      </c>
      <c r="X126" s="55" t="str">
        <f t="shared" si="13"/>
        <v>BAJA</v>
      </c>
      <c r="Y126" s="66">
        <f t="shared" si="14"/>
        <v>0.54500000000000004</v>
      </c>
      <c r="Z126" s="66">
        <f t="shared" si="15"/>
        <v>0.55000000000000004</v>
      </c>
      <c r="AA126" s="66" t="str">
        <f t="shared" si="16"/>
        <v>MEDIO</v>
      </c>
      <c r="AB126" s="1">
        <f t="shared" si="17"/>
        <v>3</v>
      </c>
      <c r="AC126" s="1">
        <f t="shared" si="18"/>
        <v>2</v>
      </c>
      <c r="AD126" s="1" t="str">
        <f t="shared" si="11"/>
        <v>LO REAL ES MAYOR QUE LO PERCIBIDO</v>
      </c>
      <c r="AE126" s="1">
        <f t="shared" si="19"/>
        <v>1</v>
      </c>
      <c r="AF126" s="1">
        <f t="shared" si="20"/>
        <v>0</v>
      </c>
      <c r="AG126" s="1">
        <f t="shared" si="21"/>
        <v>0</v>
      </c>
    </row>
    <row r="127" spans="1:33" x14ac:dyDescent="0.2">
      <c r="A127" s="5" t="s">
        <v>337</v>
      </c>
      <c r="B127" s="5">
        <v>21</v>
      </c>
      <c r="C127" s="6" t="str">
        <f t="shared" si="12"/>
        <v>Adulto Joven</v>
      </c>
      <c r="D127" s="5" t="s">
        <v>48</v>
      </c>
      <c r="E127" s="5" t="s">
        <v>42</v>
      </c>
      <c r="F127" s="5" t="s">
        <v>43</v>
      </c>
      <c r="G127" s="5" t="s">
        <v>44</v>
      </c>
      <c r="H127" s="5" t="s">
        <v>45</v>
      </c>
      <c r="I127" s="70" t="s">
        <v>45</v>
      </c>
      <c r="J127" s="5">
        <v>2015</v>
      </c>
      <c r="K127" s="32"/>
      <c r="L127" s="57">
        <v>0.79</v>
      </c>
      <c r="M127" s="8" t="s">
        <v>176</v>
      </c>
      <c r="N127" s="8" t="s">
        <v>177</v>
      </c>
      <c r="O127" s="34">
        <v>0.7</v>
      </c>
      <c r="P127" s="11" t="s">
        <v>185</v>
      </c>
      <c r="Q127" s="52">
        <v>0</v>
      </c>
      <c r="R127" s="52" t="s">
        <v>188</v>
      </c>
      <c r="S127" s="53">
        <v>0.5</v>
      </c>
      <c r="T127" s="53" t="s">
        <v>187</v>
      </c>
      <c r="U127" s="54">
        <v>0</v>
      </c>
      <c r="V127" s="54" t="s">
        <v>188</v>
      </c>
      <c r="W127" s="65">
        <v>0.3</v>
      </c>
      <c r="X127" s="55" t="str">
        <f t="shared" si="13"/>
        <v>BAJA</v>
      </c>
      <c r="Y127" s="66">
        <f t="shared" si="14"/>
        <v>0.54500000000000004</v>
      </c>
      <c r="Z127" s="66">
        <f t="shared" si="15"/>
        <v>0.55000000000000004</v>
      </c>
      <c r="AA127" s="66" t="str">
        <f t="shared" si="16"/>
        <v>MEDIO</v>
      </c>
      <c r="AB127" s="1">
        <f t="shared" si="17"/>
        <v>3</v>
      </c>
      <c r="AC127" s="1">
        <f t="shared" si="18"/>
        <v>3</v>
      </c>
      <c r="AD127" s="1" t="str">
        <f t="shared" si="11"/>
        <v>LO REAL ES IGUAL QUE LO PERCIBIDO</v>
      </c>
      <c r="AE127" s="1">
        <f t="shared" si="19"/>
        <v>0</v>
      </c>
      <c r="AF127" s="1">
        <f t="shared" si="20"/>
        <v>1</v>
      </c>
      <c r="AG127" s="1">
        <f t="shared" si="21"/>
        <v>0</v>
      </c>
    </row>
    <row r="128" spans="1:33" x14ac:dyDescent="0.2">
      <c r="A128" s="5" t="s">
        <v>338</v>
      </c>
      <c r="B128" s="5">
        <v>21</v>
      </c>
      <c r="C128" s="6" t="str">
        <f t="shared" si="12"/>
        <v>Adulto Joven</v>
      </c>
      <c r="D128" s="5" t="s">
        <v>41</v>
      </c>
      <c r="E128" s="5" t="s">
        <v>100</v>
      </c>
      <c r="F128" s="5" t="s">
        <v>43</v>
      </c>
      <c r="G128" s="5" t="s">
        <v>47</v>
      </c>
      <c r="H128" s="5" t="s">
        <v>45</v>
      </c>
      <c r="I128" s="70" t="s">
        <v>49</v>
      </c>
      <c r="J128" s="5">
        <v>2013</v>
      </c>
      <c r="K128" s="32"/>
      <c r="L128" s="57">
        <v>0.86</v>
      </c>
      <c r="M128" s="8" t="s">
        <v>176</v>
      </c>
      <c r="N128" s="8" t="s">
        <v>181</v>
      </c>
      <c r="O128" s="34">
        <v>0.68</v>
      </c>
      <c r="P128" s="11" t="s">
        <v>185</v>
      </c>
      <c r="Q128" s="52">
        <v>0.22</v>
      </c>
      <c r="R128" s="52" t="s">
        <v>188</v>
      </c>
      <c r="S128" s="53">
        <v>0.5</v>
      </c>
      <c r="T128" s="53" t="s">
        <v>187</v>
      </c>
      <c r="U128" s="54">
        <v>0</v>
      </c>
      <c r="V128" s="54" t="s">
        <v>188</v>
      </c>
      <c r="W128" s="65">
        <v>0.35</v>
      </c>
      <c r="X128" s="55" t="str">
        <f t="shared" si="13"/>
        <v>BAJA</v>
      </c>
      <c r="Y128" s="66">
        <f t="shared" si="14"/>
        <v>0.60499999999999998</v>
      </c>
      <c r="Z128" s="66">
        <f t="shared" si="15"/>
        <v>0.61</v>
      </c>
      <c r="AA128" s="66" t="str">
        <f t="shared" si="16"/>
        <v>MEDIO</v>
      </c>
      <c r="AB128" s="1">
        <f t="shared" si="17"/>
        <v>3</v>
      </c>
      <c r="AC128" s="1">
        <f t="shared" si="18"/>
        <v>4</v>
      </c>
      <c r="AD128" s="1" t="str">
        <f t="shared" si="11"/>
        <v>LO REAL ES MENOR QUE LO PERCIBIDO</v>
      </c>
      <c r="AE128" s="1">
        <f t="shared" si="19"/>
        <v>0</v>
      </c>
      <c r="AF128" s="1">
        <f t="shared" si="20"/>
        <v>0</v>
      </c>
      <c r="AG128" s="1">
        <f t="shared" si="21"/>
        <v>1</v>
      </c>
    </row>
    <row r="129" spans="1:33" x14ac:dyDescent="0.2">
      <c r="A129" s="5" t="s">
        <v>339</v>
      </c>
      <c r="B129" s="5">
        <v>20</v>
      </c>
      <c r="C129" s="6" t="str">
        <f t="shared" si="12"/>
        <v>Adulto Joven</v>
      </c>
      <c r="D129" s="5" t="s">
        <v>48</v>
      </c>
      <c r="E129" s="5" t="s">
        <v>101</v>
      </c>
      <c r="F129" s="5" t="s">
        <v>43</v>
      </c>
      <c r="G129" s="5" t="s">
        <v>44</v>
      </c>
      <c r="H129" s="5" t="s">
        <v>45</v>
      </c>
      <c r="I129" s="70" t="s">
        <v>45</v>
      </c>
      <c r="J129" s="5">
        <v>2011</v>
      </c>
      <c r="K129" s="32"/>
      <c r="L129" s="57">
        <v>0.64</v>
      </c>
      <c r="M129" s="8" t="s">
        <v>178</v>
      </c>
      <c r="N129" s="8" t="s">
        <v>177</v>
      </c>
      <c r="O129" s="34">
        <v>0.64</v>
      </c>
      <c r="P129" s="11" t="s">
        <v>185</v>
      </c>
      <c r="Q129" s="52">
        <v>0</v>
      </c>
      <c r="R129" s="52" t="s">
        <v>188</v>
      </c>
      <c r="S129" s="53">
        <v>0.75</v>
      </c>
      <c r="T129" s="53" t="s">
        <v>185</v>
      </c>
      <c r="U129" s="54">
        <v>0</v>
      </c>
      <c r="V129" s="54" t="s">
        <v>188</v>
      </c>
      <c r="W129" s="65">
        <v>0.35</v>
      </c>
      <c r="X129" s="55" t="str">
        <f t="shared" si="13"/>
        <v>BAJA</v>
      </c>
      <c r="Y129" s="66">
        <f t="shared" si="14"/>
        <v>0.495</v>
      </c>
      <c r="Z129" s="66">
        <f t="shared" si="15"/>
        <v>0.5</v>
      </c>
      <c r="AA129" s="66" t="str">
        <f t="shared" si="16"/>
        <v>BASICO</v>
      </c>
      <c r="AB129" s="1">
        <f t="shared" si="17"/>
        <v>2</v>
      </c>
      <c r="AC129" s="1">
        <f t="shared" si="18"/>
        <v>3</v>
      </c>
      <c r="AD129" s="1" t="str">
        <f t="shared" si="11"/>
        <v>LO REAL ES MENOR QUE LO PERCIBIDO</v>
      </c>
      <c r="AE129" s="1">
        <f t="shared" si="19"/>
        <v>0</v>
      </c>
      <c r="AF129" s="1">
        <f t="shared" si="20"/>
        <v>0</v>
      </c>
      <c r="AG129" s="1">
        <f t="shared" si="21"/>
        <v>1</v>
      </c>
    </row>
    <row r="130" spans="1:33" x14ac:dyDescent="0.2">
      <c r="A130" s="5" t="s">
        <v>340</v>
      </c>
      <c r="B130" s="5">
        <v>35</v>
      </c>
      <c r="C130" s="6" t="str">
        <f t="shared" si="12"/>
        <v>Adulto</v>
      </c>
      <c r="D130" s="5" t="s">
        <v>41</v>
      </c>
      <c r="E130" s="5" t="s">
        <v>42</v>
      </c>
      <c r="F130" s="5" t="s">
        <v>43</v>
      </c>
      <c r="G130" s="5" t="s">
        <v>47</v>
      </c>
      <c r="H130" s="5" t="s">
        <v>51</v>
      </c>
      <c r="I130" s="70" t="s">
        <v>45</v>
      </c>
      <c r="J130" s="5">
        <v>2012</v>
      </c>
      <c r="K130" s="32"/>
      <c r="L130" s="57">
        <v>0.71</v>
      </c>
      <c r="M130" s="8" t="s">
        <v>178</v>
      </c>
      <c r="N130" s="8" t="s">
        <v>177</v>
      </c>
      <c r="O130" s="34">
        <v>0.48</v>
      </c>
      <c r="P130" s="11" t="s">
        <v>187</v>
      </c>
      <c r="Q130" s="52">
        <v>0</v>
      </c>
      <c r="R130" s="52" t="s">
        <v>188</v>
      </c>
      <c r="S130" s="53">
        <v>0.5</v>
      </c>
      <c r="T130" s="53" t="s">
        <v>187</v>
      </c>
      <c r="U130" s="54">
        <v>0.25</v>
      </c>
      <c r="V130" s="54" t="s">
        <v>188</v>
      </c>
      <c r="W130" s="65">
        <v>0.31</v>
      </c>
      <c r="X130" s="55" t="str">
        <f t="shared" si="13"/>
        <v>BAJA</v>
      </c>
      <c r="Y130" s="66">
        <f t="shared" si="14"/>
        <v>0.51</v>
      </c>
      <c r="Z130" s="66">
        <f t="shared" si="15"/>
        <v>0.51</v>
      </c>
      <c r="AA130" s="66" t="str">
        <f t="shared" si="16"/>
        <v>MEDIO</v>
      </c>
      <c r="AB130" s="1">
        <f t="shared" si="17"/>
        <v>3</v>
      </c>
      <c r="AC130" s="1">
        <f t="shared" si="18"/>
        <v>3</v>
      </c>
      <c r="AD130" s="1" t="str">
        <f t="shared" ref="AD130:AD193" si="22">IF(AB130&lt;AC130,"LO REAL ES MENOR QUE LO PERCIBIDO",IF(AB130=AC130,"LO REAL ES IGUAL QUE LO PERCIBIDO","LO REAL ES MAYOR QUE LO PERCIBIDO"))</f>
        <v>LO REAL ES IGUAL QUE LO PERCIBIDO</v>
      </c>
      <c r="AE130" s="1">
        <f t="shared" si="19"/>
        <v>0</v>
      </c>
      <c r="AF130" s="1">
        <f t="shared" si="20"/>
        <v>1</v>
      </c>
      <c r="AG130" s="1">
        <f t="shared" si="21"/>
        <v>0</v>
      </c>
    </row>
    <row r="131" spans="1:33" x14ac:dyDescent="0.2">
      <c r="A131" s="5" t="s">
        <v>341</v>
      </c>
      <c r="B131" s="5">
        <v>32</v>
      </c>
      <c r="C131" s="6" t="str">
        <f t="shared" ref="C131:C194" si="23">IF((B131&lt;18),"Niño/Adolescente",(IF(AND((B131&gt;17),(B131&lt;30)),"Adulto Joven",(IF(AND((B131&gt;29),(B131&lt;60)),"Adulto","Adulto Mayor")))))</f>
        <v>Adulto</v>
      </c>
      <c r="D131" s="5" t="s">
        <v>48</v>
      </c>
      <c r="E131" s="5" t="s">
        <v>42</v>
      </c>
      <c r="F131" s="5" t="s">
        <v>43</v>
      </c>
      <c r="G131" s="5" t="s">
        <v>47</v>
      </c>
      <c r="H131" s="5" t="s">
        <v>51</v>
      </c>
      <c r="I131" s="70" t="s">
        <v>51</v>
      </c>
      <c r="J131" s="5">
        <v>2013</v>
      </c>
      <c r="K131" s="32"/>
      <c r="L131" s="57">
        <v>0.25</v>
      </c>
      <c r="M131" s="8" t="s">
        <v>183</v>
      </c>
      <c r="N131" s="8" t="s">
        <v>182</v>
      </c>
      <c r="O131" s="34">
        <v>0.28999999999999998</v>
      </c>
      <c r="P131" s="11" t="s">
        <v>187</v>
      </c>
      <c r="Q131" s="52">
        <v>0</v>
      </c>
      <c r="R131" s="52" t="s">
        <v>188</v>
      </c>
      <c r="S131" s="53">
        <v>0</v>
      </c>
      <c r="T131" s="53" t="s">
        <v>188</v>
      </c>
      <c r="U131" s="54">
        <v>0</v>
      </c>
      <c r="V131" s="54" t="s">
        <v>188</v>
      </c>
      <c r="W131" s="65">
        <v>7.0000000000000007E-2</v>
      </c>
      <c r="X131" s="55" t="str">
        <f t="shared" ref="X131:X194" si="24">IF(AND(W131&gt;0.75,W131&lt;=1),"ALTA",IF(AND(W131&gt;0.5,W131&lt;=0.75),"MEDIA",IF(AND(W131&gt;0.25,W131&lt;=0.5),"BAJA","NINGUNA")))</f>
        <v>NINGUNA</v>
      </c>
      <c r="Y131" s="66">
        <f t="shared" ref="Y131:Y194" si="25">(W131+L131)/2</f>
        <v>0.16</v>
      </c>
      <c r="Z131" s="66">
        <f t="shared" ref="Z131:Z194" si="26">ROUND(Y131,2)</f>
        <v>0.16</v>
      </c>
      <c r="AA131" s="66" t="str">
        <f t="shared" ref="AA131:AA194" si="27">IF(AND(Z131&gt;0.75,Z131&lt;=1),"AVANZADO",IF(AND(Z131&gt;0.5,Z131&lt;=0.75),"MEDIO",IF(AND(Z131&gt;0.25,Z131&lt;=0.5),"BASICO","NINGUNO")))</f>
        <v>NINGUNO</v>
      </c>
      <c r="AB131" s="1">
        <f t="shared" ref="AB131:AB194" si="28">IF(AA131="NINGUNO",1,IF(AA131="BASICO",2,IF(AA131="MEDIO",3,4)))</f>
        <v>1</v>
      </c>
      <c r="AC131" s="1">
        <f t="shared" ref="AC131:AC194" si="29">IF(I131="Ninguno",1,IF(I131="Básicos",2,IF(I131="Medios",3,4)))</f>
        <v>2</v>
      </c>
      <c r="AD131" s="1" t="str">
        <f t="shared" si="22"/>
        <v>LO REAL ES MENOR QUE LO PERCIBIDO</v>
      </c>
      <c r="AE131" s="1">
        <f t="shared" ref="AE131:AE194" si="30">IF(AB131&gt;AC131,1,0)</f>
        <v>0</v>
      </c>
      <c r="AF131" s="1">
        <f t="shared" ref="AF131:AF194" si="31">IF(AB131=AC131,1,0)</f>
        <v>0</v>
      </c>
      <c r="AG131" s="1">
        <f t="shared" ref="AG131:AG194" si="32">IF(AB131&lt;AC131,1,0)</f>
        <v>1</v>
      </c>
    </row>
    <row r="132" spans="1:33" x14ac:dyDescent="0.2">
      <c r="A132" s="5" t="s">
        <v>342</v>
      </c>
      <c r="B132" s="5">
        <v>25</v>
      </c>
      <c r="C132" s="6" t="str">
        <f t="shared" si="23"/>
        <v>Adulto Joven</v>
      </c>
      <c r="D132" s="5" t="s">
        <v>48</v>
      </c>
      <c r="E132" s="5" t="s">
        <v>66</v>
      </c>
      <c r="F132" s="5" t="s">
        <v>43</v>
      </c>
      <c r="G132" s="5" t="s">
        <v>44</v>
      </c>
      <c r="H132" s="5" t="s">
        <v>45</v>
      </c>
      <c r="I132" s="70" t="s">
        <v>45</v>
      </c>
      <c r="J132" s="5">
        <v>2010</v>
      </c>
      <c r="K132" s="32"/>
      <c r="L132" s="57">
        <v>0.5</v>
      </c>
      <c r="M132" s="8" t="s">
        <v>179</v>
      </c>
      <c r="N132" s="8" t="s">
        <v>180</v>
      </c>
      <c r="O132" s="34">
        <v>0.34</v>
      </c>
      <c r="P132" s="11" t="s">
        <v>187</v>
      </c>
      <c r="Q132" s="52">
        <v>0.27</v>
      </c>
      <c r="R132" s="52" t="s">
        <v>187</v>
      </c>
      <c r="S132" s="53">
        <v>0.5</v>
      </c>
      <c r="T132" s="53" t="s">
        <v>187</v>
      </c>
      <c r="U132" s="54">
        <v>0.25</v>
      </c>
      <c r="V132" s="54" t="s">
        <v>188</v>
      </c>
      <c r="W132" s="65">
        <v>0.34</v>
      </c>
      <c r="X132" s="55" t="str">
        <f t="shared" si="24"/>
        <v>BAJA</v>
      </c>
      <c r="Y132" s="66">
        <f t="shared" si="25"/>
        <v>0.42000000000000004</v>
      </c>
      <c r="Z132" s="66">
        <f t="shared" si="26"/>
        <v>0.42</v>
      </c>
      <c r="AA132" s="66" t="str">
        <f t="shared" si="27"/>
        <v>BASICO</v>
      </c>
      <c r="AB132" s="1">
        <f t="shared" si="28"/>
        <v>2</v>
      </c>
      <c r="AC132" s="1">
        <f t="shared" si="29"/>
        <v>3</v>
      </c>
      <c r="AD132" s="1" t="str">
        <f t="shared" si="22"/>
        <v>LO REAL ES MENOR QUE LO PERCIBIDO</v>
      </c>
      <c r="AE132" s="1">
        <f t="shared" si="30"/>
        <v>0</v>
      </c>
      <c r="AF132" s="1">
        <f t="shared" si="31"/>
        <v>0</v>
      </c>
      <c r="AG132" s="1">
        <f t="shared" si="32"/>
        <v>1</v>
      </c>
    </row>
    <row r="133" spans="1:33" x14ac:dyDescent="0.2">
      <c r="A133" s="5" t="s">
        <v>343</v>
      </c>
      <c r="B133" s="5">
        <v>24</v>
      </c>
      <c r="C133" s="6" t="str">
        <f t="shared" si="23"/>
        <v>Adulto Joven</v>
      </c>
      <c r="D133" s="5" t="s">
        <v>41</v>
      </c>
      <c r="E133" s="5" t="s">
        <v>42</v>
      </c>
      <c r="F133" s="5" t="s">
        <v>43</v>
      </c>
      <c r="G133" s="5" t="s">
        <v>44</v>
      </c>
      <c r="H133" s="5" t="s">
        <v>45</v>
      </c>
      <c r="I133" s="70" t="s">
        <v>45</v>
      </c>
      <c r="J133" s="5">
        <v>2005</v>
      </c>
      <c r="K133" s="32"/>
      <c r="L133" s="57">
        <v>0.82</v>
      </c>
      <c r="M133" s="8" t="s">
        <v>176</v>
      </c>
      <c r="N133" s="8" t="s">
        <v>181</v>
      </c>
      <c r="O133" s="34">
        <v>0.47</v>
      </c>
      <c r="P133" s="11" t="s">
        <v>187</v>
      </c>
      <c r="Q133" s="52">
        <v>0</v>
      </c>
      <c r="R133" s="52" t="s">
        <v>188</v>
      </c>
      <c r="S133" s="53">
        <v>0.25</v>
      </c>
      <c r="T133" s="53" t="s">
        <v>188</v>
      </c>
      <c r="U133" s="54">
        <v>0</v>
      </c>
      <c r="V133" s="54" t="s">
        <v>188</v>
      </c>
      <c r="W133" s="65">
        <v>0.18</v>
      </c>
      <c r="X133" s="55" t="str">
        <f t="shared" si="24"/>
        <v>NINGUNA</v>
      </c>
      <c r="Y133" s="66">
        <f t="shared" si="25"/>
        <v>0.5</v>
      </c>
      <c r="Z133" s="66">
        <f t="shared" si="26"/>
        <v>0.5</v>
      </c>
      <c r="AA133" s="66" t="str">
        <f t="shared" si="27"/>
        <v>BASICO</v>
      </c>
      <c r="AB133" s="1">
        <f t="shared" si="28"/>
        <v>2</v>
      </c>
      <c r="AC133" s="1">
        <f t="shared" si="29"/>
        <v>3</v>
      </c>
      <c r="AD133" s="1" t="str">
        <f t="shared" si="22"/>
        <v>LO REAL ES MENOR QUE LO PERCIBIDO</v>
      </c>
      <c r="AE133" s="1">
        <f t="shared" si="30"/>
        <v>0</v>
      </c>
      <c r="AF133" s="1">
        <f t="shared" si="31"/>
        <v>0</v>
      </c>
      <c r="AG133" s="1">
        <f t="shared" si="32"/>
        <v>1</v>
      </c>
    </row>
    <row r="134" spans="1:33" x14ac:dyDescent="0.2">
      <c r="A134" s="5" t="s">
        <v>344</v>
      </c>
      <c r="B134" s="5">
        <v>30</v>
      </c>
      <c r="C134" s="6" t="str">
        <f t="shared" si="23"/>
        <v>Adulto</v>
      </c>
      <c r="D134" s="5" t="s">
        <v>41</v>
      </c>
      <c r="E134" s="5" t="s">
        <v>57</v>
      </c>
      <c r="F134" s="5" t="s">
        <v>43</v>
      </c>
      <c r="G134" s="5" t="s">
        <v>44</v>
      </c>
      <c r="H134" s="5" t="s">
        <v>51</v>
      </c>
      <c r="I134" s="70" t="s">
        <v>51</v>
      </c>
      <c r="J134" s="5">
        <v>2012</v>
      </c>
      <c r="K134" s="32"/>
      <c r="L134" s="57">
        <v>0.28999999999999998</v>
      </c>
      <c r="M134" s="8" t="s">
        <v>179</v>
      </c>
      <c r="N134" s="8" t="s">
        <v>182</v>
      </c>
      <c r="O134" s="34">
        <v>0.41</v>
      </c>
      <c r="P134" s="11" t="s">
        <v>187</v>
      </c>
      <c r="Q134" s="52">
        <v>0</v>
      </c>
      <c r="R134" s="52" t="s">
        <v>188</v>
      </c>
      <c r="S134" s="53">
        <v>0.75</v>
      </c>
      <c r="T134" s="53" t="s">
        <v>185</v>
      </c>
      <c r="U134" s="54">
        <v>0</v>
      </c>
      <c r="V134" s="54" t="s">
        <v>188</v>
      </c>
      <c r="W134" s="65">
        <v>0.28999999999999998</v>
      </c>
      <c r="X134" s="55" t="str">
        <f t="shared" si="24"/>
        <v>BAJA</v>
      </c>
      <c r="Y134" s="66">
        <f t="shared" si="25"/>
        <v>0.28999999999999998</v>
      </c>
      <c r="Z134" s="66">
        <f t="shared" si="26"/>
        <v>0.28999999999999998</v>
      </c>
      <c r="AA134" s="66" t="str">
        <f t="shared" si="27"/>
        <v>BASICO</v>
      </c>
      <c r="AB134" s="1">
        <f t="shared" si="28"/>
        <v>2</v>
      </c>
      <c r="AC134" s="1">
        <f t="shared" si="29"/>
        <v>2</v>
      </c>
      <c r="AD134" s="1" t="str">
        <f t="shared" si="22"/>
        <v>LO REAL ES IGUAL QUE LO PERCIBIDO</v>
      </c>
      <c r="AE134" s="1">
        <f t="shared" si="30"/>
        <v>0</v>
      </c>
      <c r="AF134" s="1">
        <f t="shared" si="31"/>
        <v>1</v>
      </c>
      <c r="AG134" s="1">
        <f t="shared" si="32"/>
        <v>0</v>
      </c>
    </row>
    <row r="135" spans="1:33" x14ac:dyDescent="0.2">
      <c r="A135" s="5" t="s">
        <v>345</v>
      </c>
      <c r="B135" s="5">
        <v>22</v>
      </c>
      <c r="C135" s="6" t="str">
        <f t="shared" si="23"/>
        <v>Adulto Joven</v>
      </c>
      <c r="D135" s="5" t="s">
        <v>41</v>
      </c>
      <c r="E135" s="5" t="s">
        <v>95</v>
      </c>
      <c r="F135" s="5" t="s">
        <v>43</v>
      </c>
      <c r="G135" s="5" t="s">
        <v>44</v>
      </c>
      <c r="H135" s="5" t="s">
        <v>51</v>
      </c>
      <c r="I135" s="70" t="s">
        <v>45</v>
      </c>
      <c r="J135" s="5">
        <v>2009</v>
      </c>
      <c r="K135" s="32"/>
      <c r="L135" s="57">
        <v>0.61</v>
      </c>
      <c r="M135" s="8" t="s">
        <v>178</v>
      </c>
      <c r="N135" s="8" t="s">
        <v>177</v>
      </c>
      <c r="O135" s="34">
        <v>0.62</v>
      </c>
      <c r="P135" s="11" t="s">
        <v>185</v>
      </c>
      <c r="Q135" s="52">
        <v>0.28999999999999998</v>
      </c>
      <c r="R135" s="52" t="s">
        <v>187</v>
      </c>
      <c r="S135" s="53">
        <v>0.75</v>
      </c>
      <c r="T135" s="53" t="s">
        <v>185</v>
      </c>
      <c r="U135" s="54">
        <v>0.25</v>
      </c>
      <c r="V135" s="54" t="s">
        <v>188</v>
      </c>
      <c r="W135" s="65">
        <v>0.48</v>
      </c>
      <c r="X135" s="55" t="str">
        <f t="shared" si="24"/>
        <v>BAJA</v>
      </c>
      <c r="Y135" s="66">
        <f t="shared" si="25"/>
        <v>0.54499999999999993</v>
      </c>
      <c r="Z135" s="66">
        <f t="shared" si="26"/>
        <v>0.55000000000000004</v>
      </c>
      <c r="AA135" s="66" t="str">
        <f t="shared" si="27"/>
        <v>MEDIO</v>
      </c>
      <c r="AB135" s="1">
        <f t="shared" si="28"/>
        <v>3</v>
      </c>
      <c r="AC135" s="1">
        <f t="shared" si="29"/>
        <v>3</v>
      </c>
      <c r="AD135" s="1" t="str">
        <f t="shared" si="22"/>
        <v>LO REAL ES IGUAL QUE LO PERCIBIDO</v>
      </c>
      <c r="AE135" s="1">
        <f t="shared" si="30"/>
        <v>0</v>
      </c>
      <c r="AF135" s="1">
        <f t="shared" si="31"/>
        <v>1</v>
      </c>
      <c r="AG135" s="1">
        <f t="shared" si="32"/>
        <v>0</v>
      </c>
    </row>
    <row r="136" spans="1:33" x14ac:dyDescent="0.2">
      <c r="A136" s="5" t="s">
        <v>346</v>
      </c>
      <c r="B136" s="5">
        <v>27</v>
      </c>
      <c r="C136" s="6" t="str">
        <f t="shared" si="23"/>
        <v>Adulto Joven</v>
      </c>
      <c r="D136" s="5" t="s">
        <v>41</v>
      </c>
      <c r="E136" s="5" t="s">
        <v>42</v>
      </c>
      <c r="F136" s="5" t="s">
        <v>43</v>
      </c>
      <c r="G136" s="5" t="s">
        <v>44</v>
      </c>
      <c r="H136" s="5" t="s">
        <v>45</v>
      </c>
      <c r="I136" s="70" t="s">
        <v>51</v>
      </c>
      <c r="J136" s="5">
        <v>2011</v>
      </c>
      <c r="K136" s="32"/>
      <c r="L136" s="57">
        <v>0.71</v>
      </c>
      <c r="M136" s="8" t="s">
        <v>178</v>
      </c>
      <c r="N136" s="8" t="s">
        <v>177</v>
      </c>
      <c r="O136" s="34">
        <v>0.81</v>
      </c>
      <c r="P136" s="11" t="s">
        <v>186</v>
      </c>
      <c r="Q136" s="52">
        <v>0</v>
      </c>
      <c r="R136" s="52" t="s">
        <v>188</v>
      </c>
      <c r="S136" s="53">
        <v>0.75</v>
      </c>
      <c r="T136" s="53" t="s">
        <v>185</v>
      </c>
      <c r="U136" s="54">
        <v>0.25</v>
      </c>
      <c r="V136" s="54" t="s">
        <v>188</v>
      </c>
      <c r="W136" s="65">
        <v>0.45</v>
      </c>
      <c r="X136" s="55" t="str">
        <f t="shared" si="24"/>
        <v>BAJA</v>
      </c>
      <c r="Y136" s="66">
        <f t="shared" si="25"/>
        <v>0.57999999999999996</v>
      </c>
      <c r="Z136" s="66">
        <f t="shared" si="26"/>
        <v>0.57999999999999996</v>
      </c>
      <c r="AA136" s="66" t="str">
        <f t="shared" si="27"/>
        <v>MEDIO</v>
      </c>
      <c r="AB136" s="1">
        <f t="shared" si="28"/>
        <v>3</v>
      </c>
      <c r="AC136" s="1">
        <f t="shared" si="29"/>
        <v>2</v>
      </c>
      <c r="AD136" s="1" t="str">
        <f t="shared" si="22"/>
        <v>LO REAL ES MAYOR QUE LO PERCIBIDO</v>
      </c>
      <c r="AE136" s="1">
        <f t="shared" si="30"/>
        <v>1</v>
      </c>
      <c r="AF136" s="1">
        <f t="shared" si="31"/>
        <v>0</v>
      </c>
      <c r="AG136" s="1">
        <f t="shared" si="32"/>
        <v>0</v>
      </c>
    </row>
    <row r="137" spans="1:33" x14ac:dyDescent="0.2">
      <c r="A137" s="5" t="s">
        <v>347</v>
      </c>
      <c r="B137" s="5">
        <v>27</v>
      </c>
      <c r="C137" s="6" t="str">
        <f t="shared" si="23"/>
        <v>Adulto Joven</v>
      </c>
      <c r="D137" s="5" t="s">
        <v>41</v>
      </c>
      <c r="E137" s="5" t="s">
        <v>57</v>
      </c>
      <c r="F137" s="5" t="s">
        <v>43</v>
      </c>
      <c r="G137" s="5" t="s">
        <v>44</v>
      </c>
      <c r="H137" s="5" t="s">
        <v>49</v>
      </c>
      <c r="I137" s="70" t="s">
        <v>45</v>
      </c>
      <c r="J137" s="5">
        <v>2015</v>
      </c>
      <c r="K137" s="32"/>
      <c r="L137" s="57">
        <v>0.68</v>
      </c>
      <c r="M137" s="8" t="s">
        <v>178</v>
      </c>
      <c r="N137" s="8" t="s">
        <v>177</v>
      </c>
      <c r="O137" s="34">
        <v>0.41</v>
      </c>
      <c r="P137" s="11" t="s">
        <v>187</v>
      </c>
      <c r="Q137" s="52">
        <v>0.37</v>
      </c>
      <c r="R137" s="52" t="s">
        <v>187</v>
      </c>
      <c r="S137" s="53">
        <v>0.25</v>
      </c>
      <c r="T137" s="53" t="s">
        <v>188</v>
      </c>
      <c r="U137" s="54">
        <v>0</v>
      </c>
      <c r="V137" s="54" t="s">
        <v>188</v>
      </c>
      <c r="W137" s="65">
        <v>0.26</v>
      </c>
      <c r="X137" s="55" t="str">
        <f t="shared" si="24"/>
        <v>BAJA</v>
      </c>
      <c r="Y137" s="66">
        <f t="shared" si="25"/>
        <v>0.47000000000000003</v>
      </c>
      <c r="Z137" s="66">
        <f t="shared" si="26"/>
        <v>0.47</v>
      </c>
      <c r="AA137" s="66" t="str">
        <f t="shared" si="27"/>
        <v>BASICO</v>
      </c>
      <c r="AB137" s="1">
        <f t="shared" si="28"/>
        <v>2</v>
      </c>
      <c r="AC137" s="1">
        <f t="shared" si="29"/>
        <v>3</v>
      </c>
      <c r="AD137" s="1" t="str">
        <f t="shared" si="22"/>
        <v>LO REAL ES MENOR QUE LO PERCIBIDO</v>
      </c>
      <c r="AE137" s="1">
        <f t="shared" si="30"/>
        <v>0</v>
      </c>
      <c r="AF137" s="1">
        <f t="shared" si="31"/>
        <v>0</v>
      </c>
      <c r="AG137" s="1">
        <f t="shared" si="32"/>
        <v>1</v>
      </c>
    </row>
    <row r="138" spans="1:33" x14ac:dyDescent="0.2">
      <c r="A138" s="5" t="s">
        <v>348</v>
      </c>
      <c r="B138" s="5">
        <v>22</v>
      </c>
      <c r="C138" s="6" t="str">
        <f t="shared" si="23"/>
        <v>Adulto Joven</v>
      </c>
      <c r="D138" s="5" t="s">
        <v>48</v>
      </c>
      <c r="E138" s="5" t="s">
        <v>46</v>
      </c>
      <c r="F138" s="5" t="s">
        <v>50</v>
      </c>
      <c r="G138" s="5" t="s">
        <v>47</v>
      </c>
      <c r="H138" s="5" t="s">
        <v>45</v>
      </c>
      <c r="I138" s="70" t="s">
        <v>45</v>
      </c>
      <c r="J138" s="5">
        <v>2010</v>
      </c>
      <c r="K138" s="32"/>
      <c r="L138" s="57">
        <v>0.86</v>
      </c>
      <c r="M138" s="8" t="s">
        <v>176</v>
      </c>
      <c r="N138" s="8" t="s">
        <v>181</v>
      </c>
      <c r="O138" s="34">
        <v>0.67</v>
      </c>
      <c r="P138" s="11" t="s">
        <v>185</v>
      </c>
      <c r="Q138" s="52">
        <v>0</v>
      </c>
      <c r="R138" s="52" t="s">
        <v>188</v>
      </c>
      <c r="S138" s="53">
        <v>0.5</v>
      </c>
      <c r="T138" s="53" t="s">
        <v>187</v>
      </c>
      <c r="U138" s="54">
        <v>0.75</v>
      </c>
      <c r="V138" s="54" t="s">
        <v>185</v>
      </c>
      <c r="W138" s="65">
        <v>0.48</v>
      </c>
      <c r="X138" s="55" t="str">
        <f t="shared" si="24"/>
        <v>BAJA</v>
      </c>
      <c r="Y138" s="66">
        <f t="shared" si="25"/>
        <v>0.66999999999999993</v>
      </c>
      <c r="Z138" s="66">
        <f t="shared" si="26"/>
        <v>0.67</v>
      </c>
      <c r="AA138" s="66" t="str">
        <f t="shared" si="27"/>
        <v>MEDIO</v>
      </c>
      <c r="AB138" s="1">
        <f t="shared" si="28"/>
        <v>3</v>
      </c>
      <c r="AC138" s="1">
        <f t="shared" si="29"/>
        <v>3</v>
      </c>
      <c r="AD138" s="1" t="str">
        <f t="shared" si="22"/>
        <v>LO REAL ES IGUAL QUE LO PERCIBIDO</v>
      </c>
      <c r="AE138" s="1">
        <f t="shared" si="30"/>
        <v>0</v>
      </c>
      <c r="AF138" s="1">
        <f t="shared" si="31"/>
        <v>1</v>
      </c>
      <c r="AG138" s="1">
        <f t="shared" si="32"/>
        <v>0</v>
      </c>
    </row>
    <row r="139" spans="1:33" x14ac:dyDescent="0.2">
      <c r="A139" s="5" t="s">
        <v>349</v>
      </c>
      <c r="B139" s="5">
        <v>19</v>
      </c>
      <c r="C139" s="6" t="str">
        <f t="shared" si="23"/>
        <v>Adulto Joven</v>
      </c>
      <c r="D139" s="5" t="s">
        <v>41</v>
      </c>
      <c r="E139" s="5" t="s">
        <v>42</v>
      </c>
      <c r="F139" s="5" t="s">
        <v>43</v>
      </c>
      <c r="G139" s="5" t="s">
        <v>47</v>
      </c>
      <c r="H139" s="5" t="s">
        <v>45</v>
      </c>
      <c r="I139" s="70" t="s">
        <v>51</v>
      </c>
      <c r="J139" s="5">
        <v>2010</v>
      </c>
      <c r="K139" s="32"/>
      <c r="L139" s="57">
        <v>0.5</v>
      </c>
      <c r="M139" s="8" t="s">
        <v>179</v>
      </c>
      <c r="N139" s="8" t="s">
        <v>180</v>
      </c>
      <c r="O139" s="34">
        <v>0.57999999999999996</v>
      </c>
      <c r="P139" s="11" t="s">
        <v>185</v>
      </c>
      <c r="Q139" s="52">
        <v>0</v>
      </c>
      <c r="R139" s="52" t="s">
        <v>188</v>
      </c>
      <c r="S139" s="53">
        <v>0.5</v>
      </c>
      <c r="T139" s="53" t="s">
        <v>187</v>
      </c>
      <c r="U139" s="54">
        <v>0.25</v>
      </c>
      <c r="V139" s="54" t="s">
        <v>188</v>
      </c>
      <c r="W139" s="65">
        <v>0.33</v>
      </c>
      <c r="X139" s="55" t="str">
        <f t="shared" si="24"/>
        <v>BAJA</v>
      </c>
      <c r="Y139" s="66">
        <f t="shared" si="25"/>
        <v>0.41500000000000004</v>
      </c>
      <c r="Z139" s="66">
        <f t="shared" si="26"/>
        <v>0.42</v>
      </c>
      <c r="AA139" s="66" t="str">
        <f t="shared" si="27"/>
        <v>BASICO</v>
      </c>
      <c r="AB139" s="1">
        <f t="shared" si="28"/>
        <v>2</v>
      </c>
      <c r="AC139" s="1">
        <f t="shared" si="29"/>
        <v>2</v>
      </c>
      <c r="AD139" s="1" t="str">
        <f t="shared" si="22"/>
        <v>LO REAL ES IGUAL QUE LO PERCIBIDO</v>
      </c>
      <c r="AE139" s="1">
        <f t="shared" si="30"/>
        <v>0</v>
      </c>
      <c r="AF139" s="1">
        <f t="shared" si="31"/>
        <v>1</v>
      </c>
      <c r="AG139" s="1">
        <f t="shared" si="32"/>
        <v>0</v>
      </c>
    </row>
    <row r="140" spans="1:33" x14ac:dyDescent="0.2">
      <c r="A140" s="5" t="s">
        <v>350</v>
      </c>
      <c r="B140" s="5">
        <v>23</v>
      </c>
      <c r="C140" s="6" t="str">
        <f t="shared" si="23"/>
        <v>Adulto Joven</v>
      </c>
      <c r="D140" s="5" t="s">
        <v>41</v>
      </c>
      <c r="E140" s="5" t="s">
        <v>102</v>
      </c>
      <c r="F140" s="5" t="s">
        <v>43</v>
      </c>
      <c r="G140" s="5" t="s">
        <v>47</v>
      </c>
      <c r="H140" s="5" t="s">
        <v>51</v>
      </c>
      <c r="I140" s="70" t="s">
        <v>51</v>
      </c>
      <c r="J140" s="5">
        <v>2010</v>
      </c>
      <c r="K140" s="32"/>
      <c r="L140" s="57">
        <v>0.61</v>
      </c>
      <c r="M140" s="8" t="s">
        <v>178</v>
      </c>
      <c r="N140" s="8" t="s">
        <v>177</v>
      </c>
      <c r="O140" s="34">
        <v>0.67</v>
      </c>
      <c r="P140" s="11" t="s">
        <v>185</v>
      </c>
      <c r="Q140" s="52">
        <v>0</v>
      </c>
      <c r="R140" s="52" t="s">
        <v>188</v>
      </c>
      <c r="S140" s="53">
        <v>0.75</v>
      </c>
      <c r="T140" s="53" t="s">
        <v>185</v>
      </c>
      <c r="U140" s="54">
        <v>0.5</v>
      </c>
      <c r="V140" s="54" t="s">
        <v>187</v>
      </c>
      <c r="W140" s="65">
        <v>0.48</v>
      </c>
      <c r="X140" s="55" t="str">
        <f t="shared" si="24"/>
        <v>BAJA</v>
      </c>
      <c r="Y140" s="66">
        <f t="shared" si="25"/>
        <v>0.54499999999999993</v>
      </c>
      <c r="Z140" s="66">
        <f t="shared" si="26"/>
        <v>0.55000000000000004</v>
      </c>
      <c r="AA140" s="66" t="str">
        <f t="shared" si="27"/>
        <v>MEDIO</v>
      </c>
      <c r="AB140" s="1">
        <f t="shared" si="28"/>
        <v>3</v>
      </c>
      <c r="AC140" s="1">
        <f t="shared" si="29"/>
        <v>2</v>
      </c>
      <c r="AD140" s="1" t="str">
        <f t="shared" si="22"/>
        <v>LO REAL ES MAYOR QUE LO PERCIBIDO</v>
      </c>
      <c r="AE140" s="1">
        <f t="shared" si="30"/>
        <v>1</v>
      </c>
      <c r="AF140" s="1">
        <f t="shared" si="31"/>
        <v>0</v>
      </c>
      <c r="AG140" s="1">
        <f t="shared" si="32"/>
        <v>0</v>
      </c>
    </row>
    <row r="141" spans="1:33" x14ac:dyDescent="0.2">
      <c r="A141" s="5" t="s">
        <v>351</v>
      </c>
      <c r="B141" s="5">
        <v>27</v>
      </c>
      <c r="C141" s="6" t="str">
        <f t="shared" si="23"/>
        <v>Adulto Joven</v>
      </c>
      <c r="D141" s="5" t="s">
        <v>48</v>
      </c>
      <c r="E141" s="5" t="s">
        <v>42</v>
      </c>
      <c r="F141" s="5" t="s">
        <v>50</v>
      </c>
      <c r="G141" s="5" t="s">
        <v>44</v>
      </c>
      <c r="H141" s="5" t="s">
        <v>49</v>
      </c>
      <c r="I141" s="70" t="s">
        <v>49</v>
      </c>
      <c r="J141" s="5">
        <v>2008</v>
      </c>
      <c r="K141" s="32"/>
      <c r="L141" s="57">
        <v>0.56999999999999995</v>
      </c>
      <c r="M141" s="8" t="s">
        <v>178</v>
      </c>
      <c r="N141" s="8" t="s">
        <v>180</v>
      </c>
      <c r="O141" s="34">
        <v>0.43</v>
      </c>
      <c r="P141" s="11" t="s">
        <v>187</v>
      </c>
      <c r="Q141" s="52">
        <v>0</v>
      </c>
      <c r="R141" s="52" t="s">
        <v>188</v>
      </c>
      <c r="S141" s="53">
        <v>0.75</v>
      </c>
      <c r="T141" s="53" t="s">
        <v>185</v>
      </c>
      <c r="U141" s="54">
        <v>0.25</v>
      </c>
      <c r="V141" s="54" t="s">
        <v>188</v>
      </c>
      <c r="W141" s="65">
        <v>0.36</v>
      </c>
      <c r="X141" s="55" t="str">
        <f t="shared" si="24"/>
        <v>BAJA</v>
      </c>
      <c r="Y141" s="66">
        <f t="shared" si="25"/>
        <v>0.46499999999999997</v>
      </c>
      <c r="Z141" s="66">
        <f t="shared" si="26"/>
        <v>0.47</v>
      </c>
      <c r="AA141" s="66" t="str">
        <f t="shared" si="27"/>
        <v>BASICO</v>
      </c>
      <c r="AB141" s="1">
        <f t="shared" si="28"/>
        <v>2</v>
      </c>
      <c r="AC141" s="1">
        <f t="shared" si="29"/>
        <v>4</v>
      </c>
      <c r="AD141" s="1" t="str">
        <f t="shared" si="22"/>
        <v>LO REAL ES MENOR QUE LO PERCIBIDO</v>
      </c>
      <c r="AE141" s="1">
        <f t="shared" si="30"/>
        <v>0</v>
      </c>
      <c r="AF141" s="1">
        <f t="shared" si="31"/>
        <v>0</v>
      </c>
      <c r="AG141" s="1">
        <f t="shared" si="32"/>
        <v>1</v>
      </c>
    </row>
    <row r="142" spans="1:33" x14ac:dyDescent="0.2">
      <c r="A142" s="5" t="s">
        <v>352</v>
      </c>
      <c r="B142" s="5">
        <v>27</v>
      </c>
      <c r="C142" s="6" t="str">
        <f t="shared" si="23"/>
        <v>Adulto Joven</v>
      </c>
      <c r="D142" s="5" t="s">
        <v>41</v>
      </c>
      <c r="E142" s="5" t="s">
        <v>103</v>
      </c>
      <c r="F142" s="5" t="s">
        <v>43</v>
      </c>
      <c r="G142" s="5" t="s">
        <v>44</v>
      </c>
      <c r="H142" s="5" t="s">
        <v>49</v>
      </c>
      <c r="I142" s="70" t="s">
        <v>45</v>
      </c>
      <c r="J142" s="5">
        <v>2010</v>
      </c>
      <c r="K142" s="32"/>
      <c r="L142" s="57">
        <v>0.61</v>
      </c>
      <c r="M142" s="8" t="s">
        <v>178</v>
      </c>
      <c r="N142" s="8" t="s">
        <v>177</v>
      </c>
      <c r="O142" s="34">
        <v>0.3</v>
      </c>
      <c r="P142" s="11" t="s">
        <v>187</v>
      </c>
      <c r="Q142" s="52">
        <v>0</v>
      </c>
      <c r="R142" s="52" t="s">
        <v>188</v>
      </c>
      <c r="S142" s="53">
        <v>0.5</v>
      </c>
      <c r="T142" s="53" t="s">
        <v>187</v>
      </c>
      <c r="U142" s="54">
        <v>0.25</v>
      </c>
      <c r="V142" s="54" t="s">
        <v>188</v>
      </c>
      <c r="W142" s="65">
        <v>0.26</v>
      </c>
      <c r="X142" s="55" t="str">
        <f t="shared" si="24"/>
        <v>BAJA</v>
      </c>
      <c r="Y142" s="66">
        <f t="shared" si="25"/>
        <v>0.435</v>
      </c>
      <c r="Z142" s="66">
        <f t="shared" si="26"/>
        <v>0.44</v>
      </c>
      <c r="AA142" s="66" t="str">
        <f t="shared" si="27"/>
        <v>BASICO</v>
      </c>
      <c r="AB142" s="1">
        <f t="shared" si="28"/>
        <v>2</v>
      </c>
      <c r="AC142" s="1">
        <f t="shared" si="29"/>
        <v>3</v>
      </c>
      <c r="AD142" s="1" t="str">
        <f t="shared" si="22"/>
        <v>LO REAL ES MENOR QUE LO PERCIBIDO</v>
      </c>
      <c r="AE142" s="1">
        <f t="shared" si="30"/>
        <v>0</v>
      </c>
      <c r="AF142" s="1">
        <f t="shared" si="31"/>
        <v>0</v>
      </c>
      <c r="AG142" s="1">
        <f t="shared" si="32"/>
        <v>1</v>
      </c>
    </row>
    <row r="143" spans="1:33" x14ac:dyDescent="0.2">
      <c r="A143" s="5" t="s">
        <v>353</v>
      </c>
      <c r="B143" s="5">
        <v>22</v>
      </c>
      <c r="C143" s="6" t="str">
        <f t="shared" si="23"/>
        <v>Adulto Joven</v>
      </c>
      <c r="D143" s="5" t="s">
        <v>41</v>
      </c>
      <c r="E143" s="5" t="s">
        <v>95</v>
      </c>
      <c r="F143" s="5" t="s">
        <v>43</v>
      </c>
      <c r="G143" s="5" t="s">
        <v>44</v>
      </c>
      <c r="H143" s="5" t="s">
        <v>51</v>
      </c>
      <c r="I143" s="70" t="s">
        <v>45</v>
      </c>
      <c r="J143" s="5">
        <v>2009</v>
      </c>
      <c r="K143" s="32"/>
      <c r="L143" s="57">
        <v>0.61</v>
      </c>
      <c r="M143" s="8" t="s">
        <v>178</v>
      </c>
      <c r="N143" s="8" t="s">
        <v>177</v>
      </c>
      <c r="O143" s="34">
        <v>0.62</v>
      </c>
      <c r="P143" s="11" t="s">
        <v>185</v>
      </c>
      <c r="Q143" s="52">
        <v>0.28999999999999998</v>
      </c>
      <c r="R143" s="52" t="s">
        <v>187</v>
      </c>
      <c r="S143" s="53">
        <v>0.75</v>
      </c>
      <c r="T143" s="53" t="s">
        <v>185</v>
      </c>
      <c r="U143" s="54">
        <v>0.25</v>
      </c>
      <c r="V143" s="54" t="s">
        <v>188</v>
      </c>
      <c r="W143" s="65">
        <v>0.48</v>
      </c>
      <c r="X143" s="55" t="str">
        <f t="shared" si="24"/>
        <v>BAJA</v>
      </c>
      <c r="Y143" s="66">
        <f t="shared" si="25"/>
        <v>0.54499999999999993</v>
      </c>
      <c r="Z143" s="66">
        <f t="shared" si="26"/>
        <v>0.55000000000000004</v>
      </c>
      <c r="AA143" s="66" t="str">
        <f t="shared" si="27"/>
        <v>MEDIO</v>
      </c>
      <c r="AB143" s="1">
        <f t="shared" si="28"/>
        <v>3</v>
      </c>
      <c r="AC143" s="1">
        <f t="shared" si="29"/>
        <v>3</v>
      </c>
      <c r="AD143" s="1" t="str">
        <f t="shared" si="22"/>
        <v>LO REAL ES IGUAL QUE LO PERCIBIDO</v>
      </c>
      <c r="AE143" s="1">
        <f t="shared" si="30"/>
        <v>0</v>
      </c>
      <c r="AF143" s="1">
        <f t="shared" si="31"/>
        <v>1</v>
      </c>
      <c r="AG143" s="1">
        <f t="shared" si="32"/>
        <v>0</v>
      </c>
    </row>
    <row r="144" spans="1:33" x14ac:dyDescent="0.2">
      <c r="A144" s="5" t="s">
        <v>354</v>
      </c>
      <c r="B144" s="5">
        <v>26</v>
      </c>
      <c r="C144" s="6" t="str">
        <f t="shared" si="23"/>
        <v>Adulto Joven</v>
      </c>
      <c r="D144" s="5" t="s">
        <v>48</v>
      </c>
      <c r="E144" s="5" t="s">
        <v>104</v>
      </c>
      <c r="F144" s="5" t="s">
        <v>43</v>
      </c>
      <c r="G144" s="5" t="s">
        <v>44</v>
      </c>
      <c r="H144" s="5" t="s">
        <v>45</v>
      </c>
      <c r="I144" s="70" t="s">
        <v>51</v>
      </c>
      <c r="J144" s="5">
        <v>2012</v>
      </c>
      <c r="K144" s="32"/>
      <c r="L144" s="57">
        <v>0.71</v>
      </c>
      <c r="M144" s="8" t="s">
        <v>178</v>
      </c>
      <c r="N144" s="8" t="s">
        <v>177</v>
      </c>
      <c r="O144" s="34">
        <v>0.45</v>
      </c>
      <c r="P144" s="11" t="s">
        <v>187</v>
      </c>
      <c r="Q144" s="52">
        <v>0</v>
      </c>
      <c r="R144" s="52" t="s">
        <v>188</v>
      </c>
      <c r="S144" s="53">
        <v>0.25</v>
      </c>
      <c r="T144" s="53" t="s">
        <v>188</v>
      </c>
      <c r="U144" s="54">
        <v>0.25</v>
      </c>
      <c r="V144" s="54" t="s">
        <v>188</v>
      </c>
      <c r="W144" s="65">
        <v>0.24</v>
      </c>
      <c r="X144" s="55" t="str">
        <f t="shared" si="24"/>
        <v>NINGUNA</v>
      </c>
      <c r="Y144" s="66">
        <f t="shared" si="25"/>
        <v>0.47499999999999998</v>
      </c>
      <c r="Z144" s="66">
        <f t="shared" si="26"/>
        <v>0.48</v>
      </c>
      <c r="AA144" s="66" t="str">
        <f t="shared" si="27"/>
        <v>BASICO</v>
      </c>
      <c r="AB144" s="1">
        <f t="shared" si="28"/>
        <v>2</v>
      </c>
      <c r="AC144" s="1">
        <f t="shared" si="29"/>
        <v>2</v>
      </c>
      <c r="AD144" s="1" t="str">
        <f t="shared" si="22"/>
        <v>LO REAL ES IGUAL QUE LO PERCIBIDO</v>
      </c>
      <c r="AE144" s="1">
        <f t="shared" si="30"/>
        <v>0</v>
      </c>
      <c r="AF144" s="1">
        <f t="shared" si="31"/>
        <v>1</v>
      </c>
      <c r="AG144" s="1">
        <f t="shared" si="32"/>
        <v>0</v>
      </c>
    </row>
    <row r="145" spans="1:33" x14ac:dyDescent="0.2">
      <c r="A145" s="5" t="s">
        <v>355</v>
      </c>
      <c r="B145" s="5">
        <v>32</v>
      </c>
      <c r="C145" s="6" t="str">
        <f t="shared" si="23"/>
        <v>Adulto</v>
      </c>
      <c r="D145" s="5" t="s">
        <v>41</v>
      </c>
      <c r="E145" s="5" t="s">
        <v>72</v>
      </c>
      <c r="F145" s="5" t="s">
        <v>43</v>
      </c>
      <c r="G145" s="5" t="s">
        <v>47</v>
      </c>
      <c r="H145" s="5" t="s">
        <v>51</v>
      </c>
      <c r="I145" s="70" t="s">
        <v>51</v>
      </c>
      <c r="J145" s="5">
        <v>2010</v>
      </c>
      <c r="K145" s="32"/>
      <c r="L145" s="57">
        <v>0.71</v>
      </c>
      <c r="M145" s="8" t="s">
        <v>178</v>
      </c>
      <c r="N145" s="8" t="s">
        <v>177</v>
      </c>
      <c r="O145" s="34">
        <v>0.56999999999999995</v>
      </c>
      <c r="P145" s="11" t="s">
        <v>185</v>
      </c>
      <c r="Q145" s="52">
        <v>0</v>
      </c>
      <c r="R145" s="52" t="s">
        <v>188</v>
      </c>
      <c r="S145" s="53">
        <v>0.5</v>
      </c>
      <c r="T145" s="53" t="s">
        <v>187</v>
      </c>
      <c r="U145" s="54">
        <v>0</v>
      </c>
      <c r="V145" s="54" t="s">
        <v>188</v>
      </c>
      <c r="W145" s="65">
        <v>0.27</v>
      </c>
      <c r="X145" s="55" t="str">
        <f t="shared" si="24"/>
        <v>BAJA</v>
      </c>
      <c r="Y145" s="66">
        <f t="shared" si="25"/>
        <v>0.49</v>
      </c>
      <c r="Z145" s="66">
        <f t="shared" si="26"/>
        <v>0.49</v>
      </c>
      <c r="AA145" s="66" t="str">
        <f t="shared" si="27"/>
        <v>BASICO</v>
      </c>
      <c r="AB145" s="1">
        <f t="shared" si="28"/>
        <v>2</v>
      </c>
      <c r="AC145" s="1">
        <f t="shared" si="29"/>
        <v>2</v>
      </c>
      <c r="AD145" s="1" t="str">
        <f t="shared" si="22"/>
        <v>LO REAL ES IGUAL QUE LO PERCIBIDO</v>
      </c>
      <c r="AE145" s="1">
        <f t="shared" si="30"/>
        <v>0</v>
      </c>
      <c r="AF145" s="1">
        <f t="shared" si="31"/>
        <v>1</v>
      </c>
      <c r="AG145" s="1">
        <f t="shared" si="32"/>
        <v>0</v>
      </c>
    </row>
    <row r="146" spans="1:33" x14ac:dyDescent="0.2">
      <c r="A146" s="5" t="s">
        <v>356</v>
      </c>
      <c r="B146" s="5">
        <v>27</v>
      </c>
      <c r="C146" s="6" t="str">
        <f t="shared" si="23"/>
        <v>Adulto Joven</v>
      </c>
      <c r="D146" s="5" t="s">
        <v>48</v>
      </c>
      <c r="E146" s="5" t="s">
        <v>42</v>
      </c>
      <c r="F146" s="5" t="s">
        <v>43</v>
      </c>
      <c r="G146" s="5" t="s">
        <v>47</v>
      </c>
      <c r="H146" s="5" t="s">
        <v>45</v>
      </c>
      <c r="I146" s="70" t="s">
        <v>45</v>
      </c>
      <c r="J146" s="5">
        <v>2008</v>
      </c>
      <c r="K146" s="32"/>
      <c r="L146" s="57">
        <v>0.82</v>
      </c>
      <c r="M146" s="8" t="s">
        <v>176</v>
      </c>
      <c r="N146" s="8" t="s">
        <v>181</v>
      </c>
      <c r="O146" s="34">
        <v>0.74</v>
      </c>
      <c r="P146" s="11" t="s">
        <v>185</v>
      </c>
      <c r="Q146" s="52">
        <v>0.26</v>
      </c>
      <c r="R146" s="52" t="s">
        <v>187</v>
      </c>
      <c r="S146" s="53">
        <v>0.75</v>
      </c>
      <c r="T146" s="53" t="s">
        <v>185</v>
      </c>
      <c r="U146" s="54">
        <v>0</v>
      </c>
      <c r="V146" s="54" t="s">
        <v>188</v>
      </c>
      <c r="W146" s="65">
        <v>0.44</v>
      </c>
      <c r="X146" s="55" t="str">
        <f t="shared" si="24"/>
        <v>BAJA</v>
      </c>
      <c r="Y146" s="66">
        <f t="shared" si="25"/>
        <v>0.63</v>
      </c>
      <c r="Z146" s="66">
        <f t="shared" si="26"/>
        <v>0.63</v>
      </c>
      <c r="AA146" s="66" t="str">
        <f t="shared" si="27"/>
        <v>MEDIO</v>
      </c>
      <c r="AB146" s="1">
        <f t="shared" si="28"/>
        <v>3</v>
      </c>
      <c r="AC146" s="1">
        <f t="shared" si="29"/>
        <v>3</v>
      </c>
      <c r="AD146" s="1" t="str">
        <f t="shared" si="22"/>
        <v>LO REAL ES IGUAL QUE LO PERCIBIDO</v>
      </c>
      <c r="AE146" s="1">
        <f t="shared" si="30"/>
        <v>0</v>
      </c>
      <c r="AF146" s="1">
        <f t="shared" si="31"/>
        <v>1</v>
      </c>
      <c r="AG146" s="1">
        <f t="shared" si="32"/>
        <v>0</v>
      </c>
    </row>
    <row r="147" spans="1:33" x14ac:dyDescent="0.2">
      <c r="A147" s="5" t="s">
        <v>357</v>
      </c>
      <c r="B147" s="5">
        <v>31</v>
      </c>
      <c r="C147" s="6" t="str">
        <f t="shared" si="23"/>
        <v>Adulto</v>
      </c>
      <c r="D147" s="5" t="s">
        <v>48</v>
      </c>
      <c r="E147" s="5" t="s">
        <v>42</v>
      </c>
      <c r="F147" s="5" t="s">
        <v>43</v>
      </c>
      <c r="G147" s="5" t="s">
        <v>70</v>
      </c>
      <c r="H147" s="5" t="s">
        <v>45</v>
      </c>
      <c r="I147" s="70" t="s">
        <v>51</v>
      </c>
      <c r="J147" s="5">
        <v>2014</v>
      </c>
      <c r="K147" s="32"/>
      <c r="L147" s="57">
        <v>0.64</v>
      </c>
      <c r="M147" s="8" t="s">
        <v>178</v>
      </c>
      <c r="N147" s="8" t="s">
        <v>177</v>
      </c>
      <c r="O147" s="34">
        <v>0.44</v>
      </c>
      <c r="P147" s="11" t="s">
        <v>187</v>
      </c>
      <c r="Q147" s="52">
        <v>0</v>
      </c>
      <c r="R147" s="52" t="s">
        <v>188</v>
      </c>
      <c r="S147" s="53">
        <v>0.25</v>
      </c>
      <c r="T147" s="53" t="s">
        <v>188</v>
      </c>
      <c r="U147" s="54">
        <v>0</v>
      </c>
      <c r="V147" s="54" t="s">
        <v>188</v>
      </c>
      <c r="W147" s="65">
        <v>0.17</v>
      </c>
      <c r="X147" s="55" t="str">
        <f t="shared" si="24"/>
        <v>NINGUNA</v>
      </c>
      <c r="Y147" s="66">
        <f t="shared" si="25"/>
        <v>0.40500000000000003</v>
      </c>
      <c r="Z147" s="66">
        <f t="shared" si="26"/>
        <v>0.41</v>
      </c>
      <c r="AA147" s="66" t="str">
        <f t="shared" si="27"/>
        <v>BASICO</v>
      </c>
      <c r="AB147" s="1">
        <f t="shared" si="28"/>
        <v>2</v>
      </c>
      <c r="AC147" s="1">
        <f t="shared" si="29"/>
        <v>2</v>
      </c>
      <c r="AD147" s="1" t="str">
        <f t="shared" si="22"/>
        <v>LO REAL ES IGUAL QUE LO PERCIBIDO</v>
      </c>
      <c r="AE147" s="1">
        <f t="shared" si="30"/>
        <v>0</v>
      </c>
      <c r="AF147" s="1">
        <f t="shared" si="31"/>
        <v>1</v>
      </c>
      <c r="AG147" s="1">
        <f t="shared" si="32"/>
        <v>0</v>
      </c>
    </row>
    <row r="148" spans="1:33" x14ac:dyDescent="0.2">
      <c r="A148" s="5" t="s">
        <v>358</v>
      </c>
      <c r="B148" s="5">
        <v>25</v>
      </c>
      <c r="C148" s="6" t="str">
        <f t="shared" si="23"/>
        <v>Adulto Joven</v>
      </c>
      <c r="D148" s="5" t="s">
        <v>41</v>
      </c>
      <c r="E148" s="5" t="s">
        <v>105</v>
      </c>
      <c r="F148" s="5" t="s">
        <v>50</v>
      </c>
      <c r="G148" s="5" t="s">
        <v>44</v>
      </c>
      <c r="H148" s="5" t="s">
        <v>45</v>
      </c>
      <c r="I148" s="70" t="s">
        <v>45</v>
      </c>
      <c r="J148" s="5">
        <v>2011</v>
      </c>
      <c r="K148" s="32"/>
      <c r="L148" s="57">
        <v>0.5</v>
      </c>
      <c r="M148" s="8" t="s">
        <v>179</v>
      </c>
      <c r="N148" s="8" t="s">
        <v>180</v>
      </c>
      <c r="O148" s="34">
        <v>0.41</v>
      </c>
      <c r="P148" s="11" t="s">
        <v>187</v>
      </c>
      <c r="Q148" s="52">
        <v>0</v>
      </c>
      <c r="R148" s="52" t="s">
        <v>188</v>
      </c>
      <c r="S148" s="53">
        <v>0.5</v>
      </c>
      <c r="T148" s="53" t="s">
        <v>187</v>
      </c>
      <c r="U148" s="54">
        <v>0.25</v>
      </c>
      <c r="V148" s="54" t="s">
        <v>188</v>
      </c>
      <c r="W148" s="65">
        <v>0.28999999999999998</v>
      </c>
      <c r="X148" s="55" t="str">
        <f t="shared" si="24"/>
        <v>BAJA</v>
      </c>
      <c r="Y148" s="66">
        <f t="shared" si="25"/>
        <v>0.39500000000000002</v>
      </c>
      <c r="Z148" s="66">
        <f t="shared" si="26"/>
        <v>0.4</v>
      </c>
      <c r="AA148" s="66" t="str">
        <f t="shared" si="27"/>
        <v>BASICO</v>
      </c>
      <c r="AB148" s="1">
        <f t="shared" si="28"/>
        <v>2</v>
      </c>
      <c r="AC148" s="1">
        <f t="shared" si="29"/>
        <v>3</v>
      </c>
      <c r="AD148" s="1" t="str">
        <f t="shared" si="22"/>
        <v>LO REAL ES MENOR QUE LO PERCIBIDO</v>
      </c>
      <c r="AE148" s="1">
        <f t="shared" si="30"/>
        <v>0</v>
      </c>
      <c r="AF148" s="1">
        <f t="shared" si="31"/>
        <v>0</v>
      </c>
      <c r="AG148" s="1">
        <f t="shared" si="32"/>
        <v>1</v>
      </c>
    </row>
    <row r="149" spans="1:33" x14ac:dyDescent="0.2">
      <c r="A149" s="5" t="s">
        <v>359</v>
      </c>
      <c r="B149" s="5">
        <v>27</v>
      </c>
      <c r="C149" s="6" t="str">
        <f t="shared" si="23"/>
        <v>Adulto Joven</v>
      </c>
      <c r="D149" s="5" t="s">
        <v>41</v>
      </c>
      <c r="E149" s="5" t="s">
        <v>72</v>
      </c>
      <c r="F149" s="5" t="s">
        <v>43</v>
      </c>
      <c r="G149" s="5" t="s">
        <v>47</v>
      </c>
      <c r="H149" s="5" t="s">
        <v>51</v>
      </c>
      <c r="I149" s="70" t="s">
        <v>49</v>
      </c>
      <c r="J149" s="5">
        <v>2011</v>
      </c>
      <c r="K149" s="32"/>
      <c r="L149" s="57">
        <v>0.79</v>
      </c>
      <c r="M149" s="8" t="s">
        <v>176</v>
      </c>
      <c r="N149" s="8" t="s">
        <v>177</v>
      </c>
      <c r="O149" s="34">
        <v>0.56999999999999995</v>
      </c>
      <c r="P149" s="11" t="s">
        <v>185</v>
      </c>
      <c r="Q149" s="52">
        <v>0.44</v>
      </c>
      <c r="R149" s="52" t="s">
        <v>187</v>
      </c>
      <c r="S149" s="53">
        <v>0.75</v>
      </c>
      <c r="T149" s="53" t="s">
        <v>185</v>
      </c>
      <c r="U149" s="54">
        <v>0.5</v>
      </c>
      <c r="V149" s="54" t="s">
        <v>187</v>
      </c>
      <c r="W149" s="65">
        <v>0.56999999999999995</v>
      </c>
      <c r="X149" s="55" t="str">
        <f t="shared" si="24"/>
        <v>MEDIA</v>
      </c>
      <c r="Y149" s="66">
        <f t="shared" si="25"/>
        <v>0.67999999999999994</v>
      </c>
      <c r="Z149" s="66">
        <f t="shared" si="26"/>
        <v>0.68</v>
      </c>
      <c r="AA149" s="66" t="str">
        <f t="shared" si="27"/>
        <v>MEDIO</v>
      </c>
      <c r="AB149" s="1">
        <f t="shared" si="28"/>
        <v>3</v>
      </c>
      <c r="AC149" s="1">
        <f t="shared" si="29"/>
        <v>4</v>
      </c>
      <c r="AD149" s="1" t="str">
        <f t="shared" si="22"/>
        <v>LO REAL ES MENOR QUE LO PERCIBIDO</v>
      </c>
      <c r="AE149" s="1">
        <f t="shared" si="30"/>
        <v>0</v>
      </c>
      <c r="AF149" s="1">
        <f t="shared" si="31"/>
        <v>0</v>
      </c>
      <c r="AG149" s="1">
        <f t="shared" si="32"/>
        <v>1</v>
      </c>
    </row>
    <row r="150" spans="1:33" x14ac:dyDescent="0.2">
      <c r="A150" s="5" t="s">
        <v>360</v>
      </c>
      <c r="B150" s="5">
        <v>20</v>
      </c>
      <c r="C150" s="6" t="str">
        <f t="shared" si="23"/>
        <v>Adulto Joven</v>
      </c>
      <c r="D150" s="5" t="s">
        <v>48</v>
      </c>
      <c r="E150" s="5" t="s">
        <v>66</v>
      </c>
      <c r="F150" s="5" t="s">
        <v>43</v>
      </c>
      <c r="G150" s="5" t="s">
        <v>47</v>
      </c>
      <c r="H150" s="5" t="s">
        <v>51</v>
      </c>
      <c r="I150" s="70" t="s">
        <v>51</v>
      </c>
      <c r="J150" s="5">
        <v>2010</v>
      </c>
      <c r="K150" s="32"/>
      <c r="L150" s="57">
        <v>0.25</v>
      </c>
      <c r="M150" s="8" t="s">
        <v>183</v>
      </c>
      <c r="N150" s="8" t="s">
        <v>182</v>
      </c>
      <c r="O150" s="34">
        <v>0.39</v>
      </c>
      <c r="P150" s="11" t="s">
        <v>187</v>
      </c>
      <c r="Q150" s="52">
        <v>0</v>
      </c>
      <c r="R150" s="52" t="s">
        <v>188</v>
      </c>
      <c r="S150" s="53">
        <v>0.75</v>
      </c>
      <c r="T150" s="53" t="s">
        <v>185</v>
      </c>
      <c r="U150" s="54">
        <v>0.25</v>
      </c>
      <c r="V150" s="54" t="s">
        <v>188</v>
      </c>
      <c r="W150" s="65">
        <v>0.35</v>
      </c>
      <c r="X150" s="55" t="str">
        <f t="shared" si="24"/>
        <v>BAJA</v>
      </c>
      <c r="Y150" s="66">
        <f t="shared" si="25"/>
        <v>0.3</v>
      </c>
      <c r="Z150" s="66">
        <f t="shared" si="26"/>
        <v>0.3</v>
      </c>
      <c r="AA150" s="66" t="str">
        <f t="shared" si="27"/>
        <v>BASICO</v>
      </c>
      <c r="AB150" s="1">
        <f t="shared" si="28"/>
        <v>2</v>
      </c>
      <c r="AC150" s="1">
        <f t="shared" si="29"/>
        <v>2</v>
      </c>
      <c r="AD150" s="1" t="str">
        <f t="shared" si="22"/>
        <v>LO REAL ES IGUAL QUE LO PERCIBIDO</v>
      </c>
      <c r="AE150" s="1">
        <f t="shared" si="30"/>
        <v>0</v>
      </c>
      <c r="AF150" s="1">
        <f t="shared" si="31"/>
        <v>1</v>
      </c>
      <c r="AG150" s="1">
        <f t="shared" si="32"/>
        <v>0</v>
      </c>
    </row>
    <row r="151" spans="1:33" x14ac:dyDescent="0.2">
      <c r="A151" s="5" t="s">
        <v>361</v>
      </c>
      <c r="B151" s="5">
        <v>28</v>
      </c>
      <c r="C151" s="6" t="str">
        <f t="shared" si="23"/>
        <v>Adulto Joven</v>
      </c>
      <c r="D151" s="5" t="s">
        <v>41</v>
      </c>
      <c r="E151" s="5" t="s">
        <v>106</v>
      </c>
      <c r="F151" s="5" t="s">
        <v>43</v>
      </c>
      <c r="G151" s="5" t="s">
        <v>47</v>
      </c>
      <c r="H151" s="5" t="s">
        <v>45</v>
      </c>
      <c r="I151" s="70" t="s">
        <v>49</v>
      </c>
      <c r="J151" s="5">
        <v>2015</v>
      </c>
      <c r="K151" s="32"/>
      <c r="L151" s="57">
        <v>0.68</v>
      </c>
      <c r="M151" s="8" t="s">
        <v>178</v>
      </c>
      <c r="N151" s="8" t="s">
        <v>177</v>
      </c>
      <c r="O151" s="34">
        <v>0.51</v>
      </c>
      <c r="P151" s="11" t="s">
        <v>185</v>
      </c>
      <c r="Q151" s="52">
        <v>0.32</v>
      </c>
      <c r="R151" s="52" t="s">
        <v>187</v>
      </c>
      <c r="S151" s="53">
        <v>0.75</v>
      </c>
      <c r="T151" s="53" t="s">
        <v>185</v>
      </c>
      <c r="U151" s="54">
        <v>0</v>
      </c>
      <c r="V151" s="54" t="s">
        <v>188</v>
      </c>
      <c r="W151" s="65">
        <v>0.4</v>
      </c>
      <c r="X151" s="55" t="str">
        <f t="shared" si="24"/>
        <v>BAJA</v>
      </c>
      <c r="Y151" s="66">
        <f t="shared" si="25"/>
        <v>0.54</v>
      </c>
      <c r="Z151" s="66">
        <f t="shared" si="26"/>
        <v>0.54</v>
      </c>
      <c r="AA151" s="66" t="str">
        <f t="shared" si="27"/>
        <v>MEDIO</v>
      </c>
      <c r="AB151" s="1">
        <f t="shared" si="28"/>
        <v>3</v>
      </c>
      <c r="AC151" s="1">
        <f t="shared" si="29"/>
        <v>4</v>
      </c>
      <c r="AD151" s="1" t="str">
        <f t="shared" si="22"/>
        <v>LO REAL ES MENOR QUE LO PERCIBIDO</v>
      </c>
      <c r="AE151" s="1">
        <f t="shared" si="30"/>
        <v>0</v>
      </c>
      <c r="AF151" s="1">
        <f t="shared" si="31"/>
        <v>0</v>
      </c>
      <c r="AG151" s="1">
        <f t="shared" si="32"/>
        <v>1</v>
      </c>
    </row>
    <row r="152" spans="1:33" x14ac:dyDescent="0.2">
      <c r="A152" s="5" t="s">
        <v>362</v>
      </c>
      <c r="B152" s="5">
        <v>27</v>
      </c>
      <c r="C152" s="6" t="str">
        <f t="shared" si="23"/>
        <v>Adulto Joven</v>
      </c>
      <c r="D152" s="5" t="s">
        <v>48</v>
      </c>
      <c r="E152" s="5" t="s">
        <v>42</v>
      </c>
      <c r="F152" s="5" t="s">
        <v>43</v>
      </c>
      <c r="G152" s="5" t="s">
        <v>47</v>
      </c>
      <c r="H152" s="5" t="s">
        <v>45</v>
      </c>
      <c r="I152" s="70" t="s">
        <v>45</v>
      </c>
      <c r="J152" s="5">
        <v>2010</v>
      </c>
      <c r="K152" s="32"/>
      <c r="L152" s="57">
        <v>0.82</v>
      </c>
      <c r="M152" s="8" t="s">
        <v>176</v>
      </c>
      <c r="N152" s="8" t="s">
        <v>181</v>
      </c>
      <c r="O152" s="34">
        <v>0.69</v>
      </c>
      <c r="P152" s="11" t="s">
        <v>185</v>
      </c>
      <c r="Q152" s="52">
        <v>0.26</v>
      </c>
      <c r="R152" s="52" t="s">
        <v>187</v>
      </c>
      <c r="S152" s="53">
        <v>0.5</v>
      </c>
      <c r="T152" s="53" t="s">
        <v>187</v>
      </c>
      <c r="U152" s="54">
        <v>0</v>
      </c>
      <c r="V152" s="54" t="s">
        <v>188</v>
      </c>
      <c r="W152" s="65">
        <v>0.36</v>
      </c>
      <c r="X152" s="55" t="str">
        <f t="shared" si="24"/>
        <v>BAJA</v>
      </c>
      <c r="Y152" s="66">
        <f t="shared" si="25"/>
        <v>0.59</v>
      </c>
      <c r="Z152" s="66">
        <f t="shared" si="26"/>
        <v>0.59</v>
      </c>
      <c r="AA152" s="66" t="str">
        <f t="shared" si="27"/>
        <v>MEDIO</v>
      </c>
      <c r="AB152" s="1">
        <f t="shared" si="28"/>
        <v>3</v>
      </c>
      <c r="AC152" s="1">
        <f t="shared" si="29"/>
        <v>3</v>
      </c>
      <c r="AD152" s="1" t="str">
        <f t="shared" si="22"/>
        <v>LO REAL ES IGUAL QUE LO PERCIBIDO</v>
      </c>
      <c r="AE152" s="1">
        <f t="shared" si="30"/>
        <v>0</v>
      </c>
      <c r="AF152" s="1">
        <f t="shared" si="31"/>
        <v>1</v>
      </c>
      <c r="AG152" s="1">
        <f t="shared" si="32"/>
        <v>0</v>
      </c>
    </row>
    <row r="153" spans="1:33" x14ac:dyDescent="0.2">
      <c r="A153" s="5" t="s">
        <v>363</v>
      </c>
      <c r="B153" s="5">
        <v>24</v>
      </c>
      <c r="C153" s="6" t="str">
        <f t="shared" si="23"/>
        <v>Adulto Joven</v>
      </c>
      <c r="D153" s="5" t="s">
        <v>48</v>
      </c>
      <c r="E153" s="5" t="s">
        <v>57</v>
      </c>
      <c r="F153" s="5" t="s">
        <v>43</v>
      </c>
      <c r="G153" s="5" t="s">
        <v>44</v>
      </c>
      <c r="H153" s="5" t="s">
        <v>45</v>
      </c>
      <c r="I153" s="70" t="s">
        <v>45</v>
      </c>
      <c r="J153" s="5">
        <v>2007</v>
      </c>
      <c r="K153" s="32"/>
      <c r="L153" s="57">
        <v>0.25</v>
      </c>
      <c r="M153" s="8" t="s">
        <v>183</v>
      </c>
      <c r="N153" s="8" t="s">
        <v>182</v>
      </c>
      <c r="O153" s="34">
        <v>0.63</v>
      </c>
      <c r="P153" s="11" t="s">
        <v>185</v>
      </c>
      <c r="Q153" s="52">
        <v>0</v>
      </c>
      <c r="R153" s="52" t="s">
        <v>188</v>
      </c>
      <c r="S153" s="53">
        <v>0.5</v>
      </c>
      <c r="T153" s="53" t="s">
        <v>187</v>
      </c>
      <c r="U153" s="54">
        <v>0.25</v>
      </c>
      <c r="V153" s="54" t="s">
        <v>188</v>
      </c>
      <c r="W153" s="65">
        <v>0.35</v>
      </c>
      <c r="X153" s="55" t="str">
        <f t="shared" si="24"/>
        <v>BAJA</v>
      </c>
      <c r="Y153" s="66">
        <f t="shared" si="25"/>
        <v>0.3</v>
      </c>
      <c r="Z153" s="66">
        <f t="shared" si="26"/>
        <v>0.3</v>
      </c>
      <c r="AA153" s="66" t="str">
        <f t="shared" si="27"/>
        <v>BASICO</v>
      </c>
      <c r="AB153" s="1">
        <f t="shared" si="28"/>
        <v>2</v>
      </c>
      <c r="AC153" s="1">
        <f t="shared" si="29"/>
        <v>3</v>
      </c>
      <c r="AD153" s="1" t="str">
        <f t="shared" si="22"/>
        <v>LO REAL ES MENOR QUE LO PERCIBIDO</v>
      </c>
      <c r="AE153" s="1">
        <f t="shared" si="30"/>
        <v>0</v>
      </c>
      <c r="AF153" s="1">
        <f t="shared" si="31"/>
        <v>0</v>
      </c>
      <c r="AG153" s="1">
        <f t="shared" si="32"/>
        <v>1</v>
      </c>
    </row>
    <row r="154" spans="1:33" x14ac:dyDescent="0.2">
      <c r="A154" s="5" t="s">
        <v>364</v>
      </c>
      <c r="B154" s="5">
        <v>27</v>
      </c>
      <c r="C154" s="6" t="str">
        <f t="shared" si="23"/>
        <v>Adulto Joven</v>
      </c>
      <c r="D154" s="5" t="s">
        <v>48</v>
      </c>
      <c r="E154" s="5" t="s">
        <v>107</v>
      </c>
      <c r="F154" s="5" t="s">
        <v>50</v>
      </c>
      <c r="G154" s="5" t="s">
        <v>70</v>
      </c>
      <c r="H154" s="5" t="s">
        <v>49</v>
      </c>
      <c r="I154" s="70" t="s">
        <v>49</v>
      </c>
      <c r="J154" s="5">
        <v>2016</v>
      </c>
      <c r="K154" s="32"/>
      <c r="L154" s="57">
        <v>0.68</v>
      </c>
      <c r="M154" s="8" t="s">
        <v>178</v>
      </c>
      <c r="N154" s="8" t="s">
        <v>177</v>
      </c>
      <c r="O154" s="34">
        <v>0.82</v>
      </c>
      <c r="P154" s="11" t="s">
        <v>186</v>
      </c>
      <c r="Q154" s="52">
        <v>0.71</v>
      </c>
      <c r="R154" s="52" t="s">
        <v>185</v>
      </c>
      <c r="S154" s="53">
        <v>0.75</v>
      </c>
      <c r="T154" s="53" t="s">
        <v>185</v>
      </c>
      <c r="U154" s="54">
        <v>0.75</v>
      </c>
      <c r="V154" s="54" t="s">
        <v>185</v>
      </c>
      <c r="W154" s="65">
        <v>0.76</v>
      </c>
      <c r="X154" s="55" t="str">
        <f t="shared" si="24"/>
        <v>ALTA</v>
      </c>
      <c r="Y154" s="66">
        <f t="shared" si="25"/>
        <v>0.72</v>
      </c>
      <c r="Z154" s="66">
        <f t="shared" si="26"/>
        <v>0.72</v>
      </c>
      <c r="AA154" s="66" t="str">
        <f t="shared" si="27"/>
        <v>MEDIO</v>
      </c>
      <c r="AB154" s="1">
        <f t="shared" si="28"/>
        <v>3</v>
      </c>
      <c r="AC154" s="1">
        <f t="shared" si="29"/>
        <v>4</v>
      </c>
      <c r="AD154" s="1" t="str">
        <f t="shared" si="22"/>
        <v>LO REAL ES MENOR QUE LO PERCIBIDO</v>
      </c>
      <c r="AE154" s="1">
        <f t="shared" si="30"/>
        <v>0</v>
      </c>
      <c r="AF154" s="1">
        <f t="shared" si="31"/>
        <v>0</v>
      </c>
      <c r="AG154" s="1">
        <f t="shared" si="32"/>
        <v>1</v>
      </c>
    </row>
    <row r="155" spans="1:33" x14ac:dyDescent="0.2">
      <c r="A155" s="5" t="s">
        <v>365</v>
      </c>
      <c r="B155" s="5">
        <v>25</v>
      </c>
      <c r="C155" s="6" t="str">
        <f t="shared" si="23"/>
        <v>Adulto Joven</v>
      </c>
      <c r="D155" s="5" t="s">
        <v>48</v>
      </c>
      <c r="E155" s="5" t="s">
        <v>57</v>
      </c>
      <c r="F155" s="5" t="s">
        <v>43</v>
      </c>
      <c r="G155" s="5" t="s">
        <v>44</v>
      </c>
      <c r="H155" s="5" t="s">
        <v>45</v>
      </c>
      <c r="I155" s="70" t="s">
        <v>49</v>
      </c>
      <c r="J155" s="5">
        <v>2008</v>
      </c>
      <c r="K155" s="32"/>
      <c r="L155" s="57">
        <v>0.75</v>
      </c>
      <c r="M155" s="8" t="s">
        <v>178</v>
      </c>
      <c r="N155" s="8" t="s">
        <v>177</v>
      </c>
      <c r="O155" s="34">
        <v>0.68</v>
      </c>
      <c r="P155" s="11" t="s">
        <v>185</v>
      </c>
      <c r="Q155" s="52">
        <v>0</v>
      </c>
      <c r="R155" s="52" t="s">
        <v>188</v>
      </c>
      <c r="S155" s="53">
        <v>0.5</v>
      </c>
      <c r="T155" s="53" t="s">
        <v>187</v>
      </c>
      <c r="U155" s="54">
        <v>0.25</v>
      </c>
      <c r="V155" s="54" t="s">
        <v>188</v>
      </c>
      <c r="W155" s="65">
        <v>0.36</v>
      </c>
      <c r="X155" s="55" t="str">
        <f t="shared" si="24"/>
        <v>BAJA</v>
      </c>
      <c r="Y155" s="66">
        <f t="shared" si="25"/>
        <v>0.55499999999999994</v>
      </c>
      <c r="Z155" s="66">
        <f t="shared" si="26"/>
        <v>0.56000000000000005</v>
      </c>
      <c r="AA155" s="66" t="str">
        <f t="shared" si="27"/>
        <v>MEDIO</v>
      </c>
      <c r="AB155" s="1">
        <f t="shared" si="28"/>
        <v>3</v>
      </c>
      <c r="AC155" s="1">
        <f t="shared" si="29"/>
        <v>4</v>
      </c>
      <c r="AD155" s="1" t="str">
        <f t="shared" si="22"/>
        <v>LO REAL ES MENOR QUE LO PERCIBIDO</v>
      </c>
      <c r="AE155" s="1">
        <f t="shared" si="30"/>
        <v>0</v>
      </c>
      <c r="AF155" s="1">
        <f t="shared" si="31"/>
        <v>0</v>
      </c>
      <c r="AG155" s="1">
        <f t="shared" si="32"/>
        <v>1</v>
      </c>
    </row>
    <row r="156" spans="1:33" x14ac:dyDescent="0.2">
      <c r="A156" s="5" t="s">
        <v>366</v>
      </c>
      <c r="B156" s="5">
        <v>30</v>
      </c>
      <c r="C156" s="6" t="str">
        <f t="shared" si="23"/>
        <v>Adulto</v>
      </c>
      <c r="D156" s="5" t="s">
        <v>48</v>
      </c>
      <c r="E156" s="5" t="s">
        <v>42</v>
      </c>
      <c r="F156" s="5" t="s">
        <v>43</v>
      </c>
      <c r="G156" s="5" t="s">
        <v>70</v>
      </c>
      <c r="H156" s="5" t="s">
        <v>45</v>
      </c>
      <c r="I156" s="70" t="s">
        <v>51</v>
      </c>
      <c r="J156" s="5">
        <v>2012</v>
      </c>
      <c r="K156" s="32"/>
      <c r="L156" s="57">
        <v>0.79</v>
      </c>
      <c r="M156" s="8" t="s">
        <v>176</v>
      </c>
      <c r="N156" s="8" t="s">
        <v>177</v>
      </c>
      <c r="O156" s="34">
        <v>0.53</v>
      </c>
      <c r="P156" s="11" t="s">
        <v>185</v>
      </c>
      <c r="Q156" s="52">
        <v>0</v>
      </c>
      <c r="R156" s="52" t="s">
        <v>188</v>
      </c>
      <c r="S156" s="53">
        <v>0.5</v>
      </c>
      <c r="T156" s="53" t="s">
        <v>187</v>
      </c>
      <c r="U156" s="54">
        <v>0.25</v>
      </c>
      <c r="V156" s="54" t="s">
        <v>188</v>
      </c>
      <c r="W156" s="65">
        <v>0.32</v>
      </c>
      <c r="X156" s="55" t="str">
        <f t="shared" si="24"/>
        <v>BAJA</v>
      </c>
      <c r="Y156" s="66">
        <f t="shared" si="25"/>
        <v>0.55500000000000005</v>
      </c>
      <c r="Z156" s="66">
        <f t="shared" si="26"/>
        <v>0.56000000000000005</v>
      </c>
      <c r="AA156" s="66" t="str">
        <f t="shared" si="27"/>
        <v>MEDIO</v>
      </c>
      <c r="AB156" s="1">
        <f t="shared" si="28"/>
        <v>3</v>
      </c>
      <c r="AC156" s="1">
        <f t="shared" si="29"/>
        <v>2</v>
      </c>
      <c r="AD156" s="1" t="str">
        <f t="shared" si="22"/>
        <v>LO REAL ES MAYOR QUE LO PERCIBIDO</v>
      </c>
      <c r="AE156" s="1">
        <f t="shared" si="30"/>
        <v>1</v>
      </c>
      <c r="AF156" s="1">
        <f t="shared" si="31"/>
        <v>0</v>
      </c>
      <c r="AG156" s="1">
        <f t="shared" si="32"/>
        <v>0</v>
      </c>
    </row>
    <row r="157" spans="1:33" x14ac:dyDescent="0.2">
      <c r="A157" s="5" t="s">
        <v>367</v>
      </c>
      <c r="B157" s="5">
        <v>25</v>
      </c>
      <c r="C157" s="6" t="str">
        <f t="shared" si="23"/>
        <v>Adulto Joven</v>
      </c>
      <c r="D157" s="5" t="s">
        <v>48</v>
      </c>
      <c r="E157" s="5" t="s">
        <v>42</v>
      </c>
      <c r="F157" s="5" t="s">
        <v>43</v>
      </c>
      <c r="G157" s="5" t="s">
        <v>44</v>
      </c>
      <c r="H157" s="5" t="s">
        <v>51</v>
      </c>
      <c r="I157" s="70" t="s">
        <v>51</v>
      </c>
      <c r="J157" s="5">
        <v>2002</v>
      </c>
      <c r="K157" s="32"/>
      <c r="L157" s="57">
        <v>0.71</v>
      </c>
      <c r="M157" s="8" t="s">
        <v>178</v>
      </c>
      <c r="N157" s="8" t="s">
        <v>177</v>
      </c>
      <c r="O157" s="34">
        <v>0.42</v>
      </c>
      <c r="P157" s="11" t="s">
        <v>187</v>
      </c>
      <c r="Q157" s="52">
        <v>0.53</v>
      </c>
      <c r="R157" s="52" t="s">
        <v>185</v>
      </c>
      <c r="S157" s="53">
        <v>0.25</v>
      </c>
      <c r="T157" s="53" t="s">
        <v>188</v>
      </c>
      <c r="U157" s="54">
        <v>0</v>
      </c>
      <c r="V157" s="54" t="s">
        <v>188</v>
      </c>
      <c r="W157" s="65">
        <v>0.3</v>
      </c>
      <c r="X157" s="55" t="str">
        <f t="shared" si="24"/>
        <v>BAJA</v>
      </c>
      <c r="Y157" s="66">
        <f t="shared" si="25"/>
        <v>0.505</v>
      </c>
      <c r="Z157" s="66">
        <f t="shared" si="26"/>
        <v>0.51</v>
      </c>
      <c r="AA157" s="66" t="str">
        <f t="shared" si="27"/>
        <v>MEDIO</v>
      </c>
      <c r="AB157" s="1">
        <f t="shared" si="28"/>
        <v>3</v>
      </c>
      <c r="AC157" s="1">
        <f t="shared" si="29"/>
        <v>2</v>
      </c>
      <c r="AD157" s="1" t="str">
        <f t="shared" si="22"/>
        <v>LO REAL ES MAYOR QUE LO PERCIBIDO</v>
      </c>
      <c r="AE157" s="1">
        <f t="shared" si="30"/>
        <v>1</v>
      </c>
      <c r="AF157" s="1">
        <f t="shared" si="31"/>
        <v>0</v>
      </c>
      <c r="AG157" s="1">
        <f t="shared" si="32"/>
        <v>0</v>
      </c>
    </row>
    <row r="158" spans="1:33" x14ac:dyDescent="0.2">
      <c r="A158" s="5" t="s">
        <v>368</v>
      </c>
      <c r="B158" s="5">
        <v>24</v>
      </c>
      <c r="C158" s="6" t="str">
        <f t="shared" si="23"/>
        <v>Adulto Joven</v>
      </c>
      <c r="D158" s="5" t="s">
        <v>48</v>
      </c>
      <c r="E158" s="5" t="s">
        <v>72</v>
      </c>
      <c r="F158" s="5" t="s">
        <v>43</v>
      </c>
      <c r="G158" s="5" t="s">
        <v>47</v>
      </c>
      <c r="H158" s="5" t="s">
        <v>45</v>
      </c>
      <c r="I158" s="70" t="s">
        <v>45</v>
      </c>
      <c r="J158" s="5">
        <v>2010</v>
      </c>
      <c r="K158" s="32"/>
      <c r="L158" s="57">
        <v>0.36</v>
      </c>
      <c r="M158" s="8" t="s">
        <v>179</v>
      </c>
      <c r="N158" s="8" t="s">
        <v>182</v>
      </c>
      <c r="O158" s="34">
        <v>0.4</v>
      </c>
      <c r="P158" s="11" t="s">
        <v>187</v>
      </c>
      <c r="Q158" s="52">
        <v>0</v>
      </c>
      <c r="R158" s="52" t="s">
        <v>188</v>
      </c>
      <c r="S158" s="53">
        <v>0.5</v>
      </c>
      <c r="T158" s="53" t="s">
        <v>187</v>
      </c>
      <c r="U158" s="54">
        <v>0</v>
      </c>
      <c r="V158" s="54" t="s">
        <v>188</v>
      </c>
      <c r="W158" s="65">
        <v>0.23</v>
      </c>
      <c r="X158" s="55" t="str">
        <f t="shared" si="24"/>
        <v>NINGUNA</v>
      </c>
      <c r="Y158" s="66">
        <f t="shared" si="25"/>
        <v>0.29499999999999998</v>
      </c>
      <c r="Z158" s="66">
        <f t="shared" si="26"/>
        <v>0.3</v>
      </c>
      <c r="AA158" s="66" t="str">
        <f t="shared" si="27"/>
        <v>BASICO</v>
      </c>
      <c r="AB158" s="1">
        <f t="shared" si="28"/>
        <v>2</v>
      </c>
      <c r="AC158" s="1">
        <f t="shared" si="29"/>
        <v>3</v>
      </c>
      <c r="AD158" s="1" t="str">
        <f t="shared" si="22"/>
        <v>LO REAL ES MENOR QUE LO PERCIBIDO</v>
      </c>
      <c r="AE158" s="1">
        <f t="shared" si="30"/>
        <v>0</v>
      </c>
      <c r="AF158" s="1">
        <f t="shared" si="31"/>
        <v>0</v>
      </c>
      <c r="AG158" s="1">
        <f t="shared" si="32"/>
        <v>1</v>
      </c>
    </row>
    <row r="159" spans="1:33" x14ac:dyDescent="0.2">
      <c r="A159" s="5" t="s">
        <v>369</v>
      </c>
      <c r="B159" s="5">
        <v>24</v>
      </c>
      <c r="C159" s="6" t="str">
        <f t="shared" si="23"/>
        <v>Adulto Joven</v>
      </c>
      <c r="D159" s="5" t="s">
        <v>48</v>
      </c>
      <c r="E159" s="5" t="s">
        <v>42</v>
      </c>
      <c r="F159" s="5" t="s">
        <v>43</v>
      </c>
      <c r="G159" s="5" t="s">
        <v>47</v>
      </c>
      <c r="H159" s="5" t="s">
        <v>45</v>
      </c>
      <c r="I159" s="70" t="s">
        <v>45</v>
      </c>
      <c r="J159" s="5">
        <v>2007</v>
      </c>
      <c r="K159" s="32"/>
      <c r="L159" s="57">
        <v>0.79</v>
      </c>
      <c r="M159" s="8" t="s">
        <v>176</v>
      </c>
      <c r="N159" s="8" t="s">
        <v>177</v>
      </c>
      <c r="O159" s="34">
        <v>0.52</v>
      </c>
      <c r="P159" s="11" t="s">
        <v>185</v>
      </c>
      <c r="Q159" s="52">
        <v>0</v>
      </c>
      <c r="R159" s="52" t="s">
        <v>188</v>
      </c>
      <c r="S159" s="53">
        <v>0.75</v>
      </c>
      <c r="T159" s="53" t="s">
        <v>185</v>
      </c>
      <c r="U159" s="54">
        <v>0</v>
      </c>
      <c r="V159" s="54" t="s">
        <v>188</v>
      </c>
      <c r="W159" s="65">
        <v>0.32</v>
      </c>
      <c r="X159" s="55" t="str">
        <f t="shared" si="24"/>
        <v>BAJA</v>
      </c>
      <c r="Y159" s="66">
        <f t="shared" si="25"/>
        <v>0.55500000000000005</v>
      </c>
      <c r="Z159" s="66">
        <f t="shared" si="26"/>
        <v>0.56000000000000005</v>
      </c>
      <c r="AA159" s="66" t="str">
        <f t="shared" si="27"/>
        <v>MEDIO</v>
      </c>
      <c r="AB159" s="1">
        <f t="shared" si="28"/>
        <v>3</v>
      </c>
      <c r="AC159" s="1">
        <f t="shared" si="29"/>
        <v>3</v>
      </c>
      <c r="AD159" s="1" t="str">
        <f t="shared" si="22"/>
        <v>LO REAL ES IGUAL QUE LO PERCIBIDO</v>
      </c>
      <c r="AE159" s="1">
        <f t="shared" si="30"/>
        <v>0</v>
      </c>
      <c r="AF159" s="1">
        <f t="shared" si="31"/>
        <v>1</v>
      </c>
      <c r="AG159" s="1">
        <f t="shared" si="32"/>
        <v>0</v>
      </c>
    </row>
    <row r="160" spans="1:33" x14ac:dyDescent="0.2">
      <c r="A160" s="5" t="s">
        <v>370</v>
      </c>
      <c r="B160" s="5">
        <v>24</v>
      </c>
      <c r="C160" s="6" t="str">
        <f t="shared" si="23"/>
        <v>Adulto Joven</v>
      </c>
      <c r="D160" s="5" t="s">
        <v>41</v>
      </c>
      <c r="E160" s="5" t="s">
        <v>46</v>
      </c>
      <c r="F160" s="5" t="s">
        <v>43</v>
      </c>
      <c r="G160" s="5" t="s">
        <v>47</v>
      </c>
      <c r="H160" s="5" t="s">
        <v>45</v>
      </c>
      <c r="I160" s="70" t="s">
        <v>45</v>
      </c>
      <c r="J160" s="5">
        <v>2011</v>
      </c>
      <c r="K160" s="32"/>
      <c r="L160" s="57">
        <v>0.54</v>
      </c>
      <c r="M160" s="8" t="s">
        <v>178</v>
      </c>
      <c r="N160" s="8" t="s">
        <v>180</v>
      </c>
      <c r="O160" s="34">
        <v>0.83</v>
      </c>
      <c r="P160" s="11" t="s">
        <v>186</v>
      </c>
      <c r="Q160" s="52">
        <v>0</v>
      </c>
      <c r="R160" s="52" t="s">
        <v>188</v>
      </c>
      <c r="S160" s="53">
        <v>0.25</v>
      </c>
      <c r="T160" s="53" t="s">
        <v>188</v>
      </c>
      <c r="U160" s="54">
        <v>0</v>
      </c>
      <c r="V160" s="54" t="s">
        <v>188</v>
      </c>
      <c r="W160" s="65">
        <v>0.27</v>
      </c>
      <c r="X160" s="55" t="str">
        <f t="shared" si="24"/>
        <v>BAJA</v>
      </c>
      <c r="Y160" s="66">
        <f t="shared" si="25"/>
        <v>0.40500000000000003</v>
      </c>
      <c r="Z160" s="66">
        <f t="shared" si="26"/>
        <v>0.41</v>
      </c>
      <c r="AA160" s="66" t="str">
        <f t="shared" si="27"/>
        <v>BASICO</v>
      </c>
      <c r="AB160" s="1">
        <f t="shared" si="28"/>
        <v>2</v>
      </c>
      <c r="AC160" s="1">
        <f t="shared" si="29"/>
        <v>3</v>
      </c>
      <c r="AD160" s="1" t="str">
        <f t="shared" si="22"/>
        <v>LO REAL ES MENOR QUE LO PERCIBIDO</v>
      </c>
      <c r="AE160" s="1">
        <f t="shared" si="30"/>
        <v>0</v>
      </c>
      <c r="AF160" s="1">
        <f t="shared" si="31"/>
        <v>0</v>
      </c>
      <c r="AG160" s="1">
        <f t="shared" si="32"/>
        <v>1</v>
      </c>
    </row>
    <row r="161" spans="1:33" x14ac:dyDescent="0.2">
      <c r="A161" s="5" t="s">
        <v>371</v>
      </c>
      <c r="B161" s="5">
        <v>62</v>
      </c>
      <c r="C161" s="6" t="str">
        <f t="shared" si="23"/>
        <v>Adulto Mayor</v>
      </c>
      <c r="D161" s="5" t="s">
        <v>41</v>
      </c>
      <c r="E161" s="5" t="s">
        <v>42</v>
      </c>
      <c r="F161" s="5" t="s">
        <v>43</v>
      </c>
      <c r="G161" s="5" t="s">
        <v>44</v>
      </c>
      <c r="H161" s="5" t="s">
        <v>65</v>
      </c>
      <c r="I161" s="70" t="s">
        <v>51</v>
      </c>
      <c r="J161" s="5">
        <v>2012</v>
      </c>
      <c r="K161" s="32"/>
      <c r="L161" s="57">
        <v>0.79</v>
      </c>
      <c r="M161" s="8" t="s">
        <v>176</v>
      </c>
      <c r="N161" s="8" t="s">
        <v>177</v>
      </c>
      <c r="O161" s="34">
        <v>0.59</v>
      </c>
      <c r="P161" s="11" t="s">
        <v>185</v>
      </c>
      <c r="Q161" s="52">
        <v>0</v>
      </c>
      <c r="R161" s="52" t="s">
        <v>188</v>
      </c>
      <c r="S161" s="53">
        <v>0.25</v>
      </c>
      <c r="T161" s="53" t="s">
        <v>188</v>
      </c>
      <c r="U161" s="54">
        <v>0</v>
      </c>
      <c r="V161" s="54" t="s">
        <v>188</v>
      </c>
      <c r="W161" s="65">
        <v>0.21</v>
      </c>
      <c r="X161" s="55" t="str">
        <f t="shared" si="24"/>
        <v>NINGUNA</v>
      </c>
      <c r="Y161" s="66">
        <f t="shared" si="25"/>
        <v>0.5</v>
      </c>
      <c r="Z161" s="66">
        <f t="shared" si="26"/>
        <v>0.5</v>
      </c>
      <c r="AA161" s="66" t="str">
        <f t="shared" si="27"/>
        <v>BASICO</v>
      </c>
      <c r="AB161" s="1">
        <f t="shared" si="28"/>
        <v>2</v>
      </c>
      <c r="AC161" s="1">
        <f t="shared" si="29"/>
        <v>2</v>
      </c>
      <c r="AD161" s="1" t="str">
        <f t="shared" si="22"/>
        <v>LO REAL ES IGUAL QUE LO PERCIBIDO</v>
      </c>
      <c r="AE161" s="1">
        <f t="shared" si="30"/>
        <v>0</v>
      </c>
      <c r="AF161" s="1">
        <f t="shared" si="31"/>
        <v>1</v>
      </c>
      <c r="AG161" s="1">
        <f t="shared" si="32"/>
        <v>0</v>
      </c>
    </row>
    <row r="162" spans="1:33" x14ac:dyDescent="0.2">
      <c r="A162" s="5" t="s">
        <v>372</v>
      </c>
      <c r="B162" s="5">
        <v>55</v>
      </c>
      <c r="C162" s="6" t="str">
        <f t="shared" si="23"/>
        <v>Adulto</v>
      </c>
      <c r="D162" s="5" t="s">
        <v>41</v>
      </c>
      <c r="E162" s="5" t="s">
        <v>42</v>
      </c>
      <c r="F162" s="5" t="s">
        <v>43</v>
      </c>
      <c r="G162" s="5" t="s">
        <v>44</v>
      </c>
      <c r="H162" s="5" t="s">
        <v>45</v>
      </c>
      <c r="I162" s="70" t="s">
        <v>45</v>
      </c>
      <c r="J162" s="5">
        <v>2010</v>
      </c>
      <c r="K162" s="32"/>
      <c r="L162" s="57">
        <v>0.68</v>
      </c>
      <c r="M162" s="8" t="s">
        <v>178</v>
      </c>
      <c r="N162" s="8" t="s">
        <v>177</v>
      </c>
      <c r="O162" s="34">
        <v>0.6</v>
      </c>
      <c r="P162" s="11" t="s">
        <v>185</v>
      </c>
      <c r="Q162" s="52">
        <v>0</v>
      </c>
      <c r="R162" s="52" t="s">
        <v>188</v>
      </c>
      <c r="S162" s="53">
        <v>0.5</v>
      </c>
      <c r="T162" s="53" t="s">
        <v>187</v>
      </c>
      <c r="U162" s="54">
        <v>0</v>
      </c>
      <c r="V162" s="54" t="s">
        <v>188</v>
      </c>
      <c r="W162" s="65">
        <v>0.28000000000000003</v>
      </c>
      <c r="X162" s="55" t="str">
        <f t="shared" si="24"/>
        <v>BAJA</v>
      </c>
      <c r="Y162" s="66">
        <f t="shared" si="25"/>
        <v>0.48000000000000004</v>
      </c>
      <c r="Z162" s="66">
        <f t="shared" si="26"/>
        <v>0.48</v>
      </c>
      <c r="AA162" s="66" t="str">
        <f t="shared" si="27"/>
        <v>BASICO</v>
      </c>
      <c r="AB162" s="1">
        <f t="shared" si="28"/>
        <v>2</v>
      </c>
      <c r="AC162" s="1">
        <f t="shared" si="29"/>
        <v>3</v>
      </c>
      <c r="AD162" s="1" t="str">
        <f t="shared" si="22"/>
        <v>LO REAL ES MENOR QUE LO PERCIBIDO</v>
      </c>
      <c r="AE162" s="1">
        <f t="shared" si="30"/>
        <v>0</v>
      </c>
      <c r="AF162" s="1">
        <f t="shared" si="31"/>
        <v>0</v>
      </c>
      <c r="AG162" s="1">
        <f t="shared" si="32"/>
        <v>1</v>
      </c>
    </row>
    <row r="163" spans="1:33" x14ac:dyDescent="0.2">
      <c r="A163" s="5" t="s">
        <v>373</v>
      </c>
      <c r="B163" s="5">
        <v>82</v>
      </c>
      <c r="C163" s="6" t="str">
        <f t="shared" si="23"/>
        <v>Adulto Mayor</v>
      </c>
      <c r="D163" s="5" t="s">
        <v>48</v>
      </c>
      <c r="E163" s="5" t="s">
        <v>108</v>
      </c>
      <c r="F163" s="5" t="s">
        <v>43</v>
      </c>
      <c r="G163" s="5" t="s">
        <v>47</v>
      </c>
      <c r="H163" s="5" t="s">
        <v>65</v>
      </c>
      <c r="I163" s="70" t="s">
        <v>65</v>
      </c>
      <c r="J163" s="5">
        <v>2019</v>
      </c>
      <c r="K163" s="32"/>
      <c r="L163" s="57">
        <v>0.56999999999999995</v>
      </c>
      <c r="M163" s="8" t="s">
        <v>178</v>
      </c>
      <c r="N163" s="8" t="s">
        <v>180</v>
      </c>
      <c r="O163" s="34">
        <v>0.39</v>
      </c>
      <c r="P163" s="11" t="s">
        <v>187</v>
      </c>
      <c r="Q163" s="52">
        <v>0</v>
      </c>
      <c r="R163" s="52" t="s">
        <v>188</v>
      </c>
      <c r="S163" s="53">
        <v>0.5</v>
      </c>
      <c r="T163" s="53" t="s">
        <v>187</v>
      </c>
      <c r="U163" s="54">
        <v>0.25</v>
      </c>
      <c r="V163" s="54" t="s">
        <v>188</v>
      </c>
      <c r="W163" s="65">
        <v>0.28999999999999998</v>
      </c>
      <c r="X163" s="55" t="str">
        <f t="shared" si="24"/>
        <v>BAJA</v>
      </c>
      <c r="Y163" s="66">
        <f t="shared" si="25"/>
        <v>0.42999999999999994</v>
      </c>
      <c r="Z163" s="66">
        <f t="shared" si="26"/>
        <v>0.43</v>
      </c>
      <c r="AA163" s="66" t="str">
        <f t="shared" si="27"/>
        <v>BASICO</v>
      </c>
      <c r="AB163" s="1">
        <f t="shared" si="28"/>
        <v>2</v>
      </c>
      <c r="AC163" s="1">
        <f t="shared" si="29"/>
        <v>1</v>
      </c>
      <c r="AD163" s="1" t="str">
        <f t="shared" si="22"/>
        <v>LO REAL ES MAYOR QUE LO PERCIBIDO</v>
      </c>
      <c r="AE163" s="1">
        <f t="shared" si="30"/>
        <v>1</v>
      </c>
      <c r="AF163" s="1">
        <f t="shared" si="31"/>
        <v>0</v>
      </c>
      <c r="AG163" s="1">
        <f t="shared" si="32"/>
        <v>0</v>
      </c>
    </row>
    <row r="164" spans="1:33" x14ac:dyDescent="0.2">
      <c r="A164" s="5" t="s">
        <v>374</v>
      </c>
      <c r="B164" s="5">
        <v>52</v>
      </c>
      <c r="C164" s="6" t="str">
        <f t="shared" si="23"/>
        <v>Adulto</v>
      </c>
      <c r="D164" s="5" t="s">
        <v>48</v>
      </c>
      <c r="E164" s="5" t="s">
        <v>109</v>
      </c>
      <c r="F164" s="5" t="s">
        <v>43</v>
      </c>
      <c r="G164" s="5" t="s">
        <v>44</v>
      </c>
      <c r="H164" s="5" t="s">
        <v>49</v>
      </c>
      <c r="I164" s="70" t="s">
        <v>45</v>
      </c>
      <c r="J164" s="5">
        <v>2010</v>
      </c>
      <c r="K164" s="32"/>
      <c r="L164" s="57">
        <v>0.79</v>
      </c>
      <c r="M164" s="8" t="s">
        <v>176</v>
      </c>
      <c r="N164" s="8" t="s">
        <v>177</v>
      </c>
      <c r="O164" s="34">
        <v>0.63</v>
      </c>
      <c r="P164" s="11" t="s">
        <v>185</v>
      </c>
      <c r="Q164" s="52">
        <v>0</v>
      </c>
      <c r="R164" s="52" t="s">
        <v>188</v>
      </c>
      <c r="S164" s="53">
        <v>1</v>
      </c>
      <c r="T164" s="53" t="s">
        <v>186</v>
      </c>
      <c r="U164" s="54">
        <v>0.5</v>
      </c>
      <c r="V164" s="54" t="s">
        <v>187</v>
      </c>
      <c r="W164" s="65">
        <v>0.53</v>
      </c>
      <c r="X164" s="55" t="str">
        <f t="shared" si="24"/>
        <v>MEDIA</v>
      </c>
      <c r="Y164" s="66">
        <f t="shared" si="25"/>
        <v>0.66</v>
      </c>
      <c r="Z164" s="66">
        <f t="shared" si="26"/>
        <v>0.66</v>
      </c>
      <c r="AA164" s="66" t="str">
        <f t="shared" si="27"/>
        <v>MEDIO</v>
      </c>
      <c r="AB164" s="1">
        <f t="shared" si="28"/>
        <v>3</v>
      </c>
      <c r="AC164" s="1">
        <f t="shared" si="29"/>
        <v>3</v>
      </c>
      <c r="AD164" s="1" t="str">
        <f t="shared" si="22"/>
        <v>LO REAL ES IGUAL QUE LO PERCIBIDO</v>
      </c>
      <c r="AE164" s="1">
        <f t="shared" si="30"/>
        <v>0</v>
      </c>
      <c r="AF164" s="1">
        <f t="shared" si="31"/>
        <v>1</v>
      </c>
      <c r="AG164" s="1">
        <f t="shared" si="32"/>
        <v>0</v>
      </c>
    </row>
    <row r="165" spans="1:33" x14ac:dyDescent="0.2">
      <c r="A165" s="5" t="s">
        <v>375</v>
      </c>
      <c r="B165" s="5">
        <v>54</v>
      </c>
      <c r="C165" s="6" t="str">
        <f t="shared" si="23"/>
        <v>Adulto</v>
      </c>
      <c r="D165" s="5" t="s">
        <v>41</v>
      </c>
      <c r="E165" s="5" t="s">
        <v>109</v>
      </c>
      <c r="F165" s="5" t="s">
        <v>43</v>
      </c>
      <c r="G165" s="5" t="s">
        <v>47</v>
      </c>
      <c r="H165" s="5" t="s">
        <v>51</v>
      </c>
      <c r="I165" s="70" t="s">
        <v>51</v>
      </c>
      <c r="J165" s="5">
        <v>2010</v>
      </c>
      <c r="K165" s="32"/>
      <c r="L165" s="57">
        <v>0.68</v>
      </c>
      <c r="M165" s="8" t="s">
        <v>178</v>
      </c>
      <c r="N165" s="8" t="s">
        <v>177</v>
      </c>
      <c r="O165" s="34">
        <v>0.57999999999999996</v>
      </c>
      <c r="P165" s="11" t="s">
        <v>185</v>
      </c>
      <c r="Q165" s="52">
        <v>0</v>
      </c>
      <c r="R165" s="52" t="s">
        <v>188</v>
      </c>
      <c r="S165" s="53">
        <v>0.75</v>
      </c>
      <c r="T165" s="53" t="s">
        <v>185</v>
      </c>
      <c r="U165" s="54">
        <v>0</v>
      </c>
      <c r="V165" s="54" t="s">
        <v>188</v>
      </c>
      <c r="W165" s="65">
        <v>0.33</v>
      </c>
      <c r="X165" s="55" t="str">
        <f t="shared" si="24"/>
        <v>BAJA</v>
      </c>
      <c r="Y165" s="66">
        <f t="shared" si="25"/>
        <v>0.505</v>
      </c>
      <c r="Z165" s="66">
        <f t="shared" si="26"/>
        <v>0.51</v>
      </c>
      <c r="AA165" s="66" t="str">
        <f t="shared" si="27"/>
        <v>MEDIO</v>
      </c>
      <c r="AB165" s="1">
        <f t="shared" si="28"/>
        <v>3</v>
      </c>
      <c r="AC165" s="1">
        <f t="shared" si="29"/>
        <v>2</v>
      </c>
      <c r="AD165" s="1" t="str">
        <f t="shared" si="22"/>
        <v>LO REAL ES MAYOR QUE LO PERCIBIDO</v>
      </c>
      <c r="AE165" s="1">
        <f t="shared" si="30"/>
        <v>1</v>
      </c>
      <c r="AF165" s="1">
        <f t="shared" si="31"/>
        <v>0</v>
      </c>
      <c r="AG165" s="1">
        <f t="shared" si="32"/>
        <v>0</v>
      </c>
    </row>
    <row r="166" spans="1:33" x14ac:dyDescent="0.2">
      <c r="A166" s="5" t="s">
        <v>376</v>
      </c>
      <c r="B166" s="5">
        <v>51</v>
      </c>
      <c r="C166" s="6" t="str">
        <f t="shared" si="23"/>
        <v>Adulto</v>
      </c>
      <c r="D166" s="5" t="s">
        <v>41</v>
      </c>
      <c r="E166" s="5" t="s">
        <v>110</v>
      </c>
      <c r="F166" s="5" t="s">
        <v>43</v>
      </c>
      <c r="G166" s="5" t="s">
        <v>44</v>
      </c>
      <c r="H166" s="5" t="s">
        <v>49</v>
      </c>
      <c r="I166" s="70" t="s">
        <v>45</v>
      </c>
      <c r="J166" s="5">
        <v>2010</v>
      </c>
      <c r="K166" s="32"/>
      <c r="L166" s="57">
        <v>0.61</v>
      </c>
      <c r="M166" s="8" t="s">
        <v>178</v>
      </c>
      <c r="N166" s="8" t="s">
        <v>177</v>
      </c>
      <c r="O166" s="34">
        <v>0.53</v>
      </c>
      <c r="P166" s="11" t="s">
        <v>185</v>
      </c>
      <c r="Q166" s="52">
        <v>0</v>
      </c>
      <c r="R166" s="52" t="s">
        <v>188</v>
      </c>
      <c r="S166" s="53">
        <v>0.25</v>
      </c>
      <c r="T166" s="53" t="s">
        <v>188</v>
      </c>
      <c r="U166" s="54">
        <v>0</v>
      </c>
      <c r="V166" s="54" t="s">
        <v>188</v>
      </c>
      <c r="W166" s="65">
        <v>0.2</v>
      </c>
      <c r="X166" s="55" t="str">
        <f t="shared" si="24"/>
        <v>NINGUNA</v>
      </c>
      <c r="Y166" s="66">
        <f t="shared" si="25"/>
        <v>0.40500000000000003</v>
      </c>
      <c r="Z166" s="66">
        <f t="shared" si="26"/>
        <v>0.41</v>
      </c>
      <c r="AA166" s="66" t="str">
        <f t="shared" si="27"/>
        <v>BASICO</v>
      </c>
      <c r="AB166" s="1">
        <f t="shared" si="28"/>
        <v>2</v>
      </c>
      <c r="AC166" s="1">
        <f t="shared" si="29"/>
        <v>3</v>
      </c>
      <c r="AD166" s="1" t="str">
        <f t="shared" si="22"/>
        <v>LO REAL ES MENOR QUE LO PERCIBIDO</v>
      </c>
      <c r="AE166" s="1">
        <f t="shared" si="30"/>
        <v>0</v>
      </c>
      <c r="AF166" s="1">
        <f t="shared" si="31"/>
        <v>0</v>
      </c>
      <c r="AG166" s="1">
        <f t="shared" si="32"/>
        <v>1</v>
      </c>
    </row>
    <row r="167" spans="1:33" x14ac:dyDescent="0.2">
      <c r="A167" s="5" t="s">
        <v>377</v>
      </c>
      <c r="B167" s="5">
        <v>58</v>
      </c>
      <c r="C167" s="6" t="str">
        <f t="shared" si="23"/>
        <v>Adulto</v>
      </c>
      <c r="D167" s="5" t="s">
        <v>41</v>
      </c>
      <c r="E167" s="5" t="s">
        <v>111</v>
      </c>
      <c r="F167" s="5" t="s">
        <v>43</v>
      </c>
      <c r="G167" s="5" t="s">
        <v>47</v>
      </c>
      <c r="H167" s="5" t="s">
        <v>51</v>
      </c>
      <c r="I167" s="70" t="s">
        <v>51</v>
      </c>
      <c r="J167" s="5">
        <v>2015</v>
      </c>
      <c r="K167" s="32"/>
      <c r="L167" s="57">
        <v>0.82</v>
      </c>
      <c r="M167" s="8" t="s">
        <v>176</v>
      </c>
      <c r="N167" s="8" t="s">
        <v>181</v>
      </c>
      <c r="O167" s="34">
        <v>0.11</v>
      </c>
      <c r="P167" s="11" t="s">
        <v>188</v>
      </c>
      <c r="Q167" s="52">
        <v>0</v>
      </c>
      <c r="R167" s="52" t="s">
        <v>188</v>
      </c>
      <c r="S167" s="53">
        <v>0</v>
      </c>
      <c r="T167" s="53" t="s">
        <v>188</v>
      </c>
      <c r="U167" s="54">
        <v>0</v>
      </c>
      <c r="V167" s="54" t="s">
        <v>188</v>
      </c>
      <c r="W167" s="65">
        <v>0.03</v>
      </c>
      <c r="X167" s="55" t="str">
        <f t="shared" si="24"/>
        <v>NINGUNA</v>
      </c>
      <c r="Y167" s="66">
        <f t="shared" si="25"/>
        <v>0.42499999999999999</v>
      </c>
      <c r="Z167" s="66">
        <f t="shared" si="26"/>
        <v>0.43</v>
      </c>
      <c r="AA167" s="66" t="str">
        <f t="shared" si="27"/>
        <v>BASICO</v>
      </c>
      <c r="AB167" s="1">
        <f t="shared" si="28"/>
        <v>2</v>
      </c>
      <c r="AC167" s="1">
        <f t="shared" si="29"/>
        <v>2</v>
      </c>
      <c r="AD167" s="1" t="str">
        <f t="shared" si="22"/>
        <v>LO REAL ES IGUAL QUE LO PERCIBIDO</v>
      </c>
      <c r="AE167" s="1">
        <f t="shared" si="30"/>
        <v>0</v>
      </c>
      <c r="AF167" s="1">
        <f t="shared" si="31"/>
        <v>1</v>
      </c>
      <c r="AG167" s="1">
        <f t="shared" si="32"/>
        <v>0</v>
      </c>
    </row>
    <row r="168" spans="1:33" x14ac:dyDescent="0.2">
      <c r="A168" s="5" t="s">
        <v>378</v>
      </c>
      <c r="B168" s="5">
        <v>55</v>
      </c>
      <c r="C168" s="6" t="str">
        <f t="shared" si="23"/>
        <v>Adulto</v>
      </c>
      <c r="D168" s="5" t="s">
        <v>41</v>
      </c>
      <c r="E168" s="5" t="s">
        <v>71</v>
      </c>
      <c r="F168" s="5" t="s">
        <v>43</v>
      </c>
      <c r="G168" s="5" t="s">
        <v>44</v>
      </c>
      <c r="H168" s="5" t="s">
        <v>45</v>
      </c>
      <c r="I168" s="70" t="s">
        <v>45</v>
      </c>
      <c r="J168" s="5">
        <v>2010</v>
      </c>
      <c r="K168" s="32"/>
      <c r="L168" s="57">
        <v>0.82</v>
      </c>
      <c r="M168" s="8" t="s">
        <v>176</v>
      </c>
      <c r="N168" s="8" t="s">
        <v>181</v>
      </c>
      <c r="O168" s="34">
        <v>0.8</v>
      </c>
      <c r="P168" s="11" t="s">
        <v>186</v>
      </c>
      <c r="Q168" s="52">
        <v>0.45</v>
      </c>
      <c r="R168" s="52" t="s">
        <v>187</v>
      </c>
      <c r="S168" s="53">
        <v>0.25</v>
      </c>
      <c r="T168" s="53" t="s">
        <v>188</v>
      </c>
      <c r="U168" s="54">
        <v>0.25</v>
      </c>
      <c r="V168" s="54" t="s">
        <v>188</v>
      </c>
      <c r="W168" s="65">
        <v>0.44</v>
      </c>
      <c r="X168" s="55" t="str">
        <f t="shared" si="24"/>
        <v>BAJA</v>
      </c>
      <c r="Y168" s="66">
        <f t="shared" si="25"/>
        <v>0.63</v>
      </c>
      <c r="Z168" s="66">
        <f t="shared" si="26"/>
        <v>0.63</v>
      </c>
      <c r="AA168" s="66" t="str">
        <f t="shared" si="27"/>
        <v>MEDIO</v>
      </c>
      <c r="AB168" s="1">
        <f t="shared" si="28"/>
        <v>3</v>
      </c>
      <c r="AC168" s="1">
        <f t="shared" si="29"/>
        <v>3</v>
      </c>
      <c r="AD168" s="1" t="str">
        <f t="shared" si="22"/>
        <v>LO REAL ES IGUAL QUE LO PERCIBIDO</v>
      </c>
      <c r="AE168" s="1">
        <f t="shared" si="30"/>
        <v>0</v>
      </c>
      <c r="AF168" s="1">
        <f t="shared" si="31"/>
        <v>1</v>
      </c>
      <c r="AG168" s="1">
        <f t="shared" si="32"/>
        <v>0</v>
      </c>
    </row>
    <row r="169" spans="1:33" x14ac:dyDescent="0.2">
      <c r="A169" s="5" t="s">
        <v>379</v>
      </c>
      <c r="B169" s="5">
        <v>68</v>
      </c>
      <c r="C169" s="6" t="str">
        <f t="shared" si="23"/>
        <v>Adulto Mayor</v>
      </c>
      <c r="D169" s="5" t="s">
        <v>41</v>
      </c>
      <c r="E169" s="5" t="s">
        <v>42</v>
      </c>
      <c r="F169" s="5" t="s">
        <v>43</v>
      </c>
      <c r="G169" s="5" t="s">
        <v>68</v>
      </c>
      <c r="H169" s="5" t="s">
        <v>65</v>
      </c>
      <c r="I169" s="70" t="s">
        <v>51</v>
      </c>
      <c r="J169" s="5">
        <v>2017</v>
      </c>
      <c r="K169" s="32"/>
      <c r="L169" s="57">
        <v>0.61</v>
      </c>
      <c r="M169" s="8" t="s">
        <v>178</v>
      </c>
      <c r="N169" s="8" t="s">
        <v>177</v>
      </c>
      <c r="O169" s="34">
        <v>0.28999999999999998</v>
      </c>
      <c r="P169" s="11" t="s">
        <v>187</v>
      </c>
      <c r="Q169" s="52">
        <v>0</v>
      </c>
      <c r="R169" s="52" t="s">
        <v>188</v>
      </c>
      <c r="S169" s="53">
        <v>0.5</v>
      </c>
      <c r="T169" s="53" t="s">
        <v>187</v>
      </c>
      <c r="U169" s="54">
        <v>0</v>
      </c>
      <c r="V169" s="54" t="s">
        <v>188</v>
      </c>
      <c r="W169" s="65">
        <v>0.2</v>
      </c>
      <c r="X169" s="55" t="str">
        <f t="shared" si="24"/>
        <v>NINGUNA</v>
      </c>
      <c r="Y169" s="66">
        <f t="shared" si="25"/>
        <v>0.40500000000000003</v>
      </c>
      <c r="Z169" s="66">
        <f t="shared" si="26"/>
        <v>0.41</v>
      </c>
      <c r="AA169" s="66" t="str">
        <f t="shared" si="27"/>
        <v>BASICO</v>
      </c>
      <c r="AB169" s="1">
        <f t="shared" si="28"/>
        <v>2</v>
      </c>
      <c r="AC169" s="1">
        <f t="shared" si="29"/>
        <v>2</v>
      </c>
      <c r="AD169" s="1" t="str">
        <f t="shared" si="22"/>
        <v>LO REAL ES IGUAL QUE LO PERCIBIDO</v>
      </c>
      <c r="AE169" s="1">
        <f t="shared" si="30"/>
        <v>0</v>
      </c>
      <c r="AF169" s="1">
        <f t="shared" si="31"/>
        <v>1</v>
      </c>
      <c r="AG169" s="1">
        <f t="shared" si="32"/>
        <v>0</v>
      </c>
    </row>
    <row r="170" spans="1:33" x14ac:dyDescent="0.2">
      <c r="A170" s="5" t="s">
        <v>380</v>
      </c>
      <c r="B170" s="5">
        <v>62</v>
      </c>
      <c r="C170" s="6" t="str">
        <f t="shared" si="23"/>
        <v>Adulto Mayor</v>
      </c>
      <c r="D170" s="5" t="s">
        <v>48</v>
      </c>
      <c r="E170" s="5" t="s">
        <v>57</v>
      </c>
      <c r="F170" s="5" t="s">
        <v>43</v>
      </c>
      <c r="G170" s="5" t="s">
        <v>44</v>
      </c>
      <c r="H170" s="5" t="s">
        <v>49</v>
      </c>
      <c r="I170" s="70" t="s">
        <v>45</v>
      </c>
      <c r="J170" s="5">
        <v>2016</v>
      </c>
      <c r="K170" s="32"/>
      <c r="L170" s="57">
        <v>0.5</v>
      </c>
      <c r="M170" s="8" t="s">
        <v>179</v>
      </c>
      <c r="N170" s="8" t="s">
        <v>180</v>
      </c>
      <c r="O170" s="34">
        <v>0.16</v>
      </c>
      <c r="P170" s="11" t="s">
        <v>188</v>
      </c>
      <c r="Q170" s="52">
        <v>0</v>
      </c>
      <c r="R170" s="52" t="s">
        <v>188</v>
      </c>
      <c r="S170" s="53">
        <v>0.25</v>
      </c>
      <c r="T170" s="53" t="s">
        <v>188</v>
      </c>
      <c r="U170" s="54">
        <v>0</v>
      </c>
      <c r="V170" s="54" t="s">
        <v>188</v>
      </c>
      <c r="W170" s="65">
        <v>0.1</v>
      </c>
      <c r="X170" s="55" t="str">
        <f t="shared" si="24"/>
        <v>NINGUNA</v>
      </c>
      <c r="Y170" s="66">
        <f t="shared" si="25"/>
        <v>0.3</v>
      </c>
      <c r="Z170" s="66">
        <f t="shared" si="26"/>
        <v>0.3</v>
      </c>
      <c r="AA170" s="66" t="str">
        <f t="shared" si="27"/>
        <v>BASICO</v>
      </c>
      <c r="AB170" s="1">
        <f t="shared" si="28"/>
        <v>2</v>
      </c>
      <c r="AC170" s="1">
        <f t="shared" si="29"/>
        <v>3</v>
      </c>
      <c r="AD170" s="1" t="str">
        <f t="shared" si="22"/>
        <v>LO REAL ES MENOR QUE LO PERCIBIDO</v>
      </c>
      <c r="AE170" s="1">
        <f t="shared" si="30"/>
        <v>0</v>
      </c>
      <c r="AF170" s="1">
        <f t="shared" si="31"/>
        <v>0</v>
      </c>
      <c r="AG170" s="1">
        <f t="shared" si="32"/>
        <v>1</v>
      </c>
    </row>
    <row r="171" spans="1:33" x14ac:dyDescent="0.2">
      <c r="A171" s="5" t="s">
        <v>381</v>
      </c>
      <c r="B171" s="5">
        <v>51</v>
      </c>
      <c r="C171" s="6" t="str">
        <f t="shared" si="23"/>
        <v>Adulto</v>
      </c>
      <c r="D171" s="5" t="s">
        <v>41</v>
      </c>
      <c r="E171" s="5" t="s">
        <v>112</v>
      </c>
      <c r="F171" s="5" t="s">
        <v>43</v>
      </c>
      <c r="G171" s="5" t="s">
        <v>44</v>
      </c>
      <c r="H171" s="5" t="s">
        <v>49</v>
      </c>
      <c r="I171" s="70" t="s">
        <v>49</v>
      </c>
      <c r="J171" s="5">
        <v>2000</v>
      </c>
      <c r="K171" s="32"/>
      <c r="L171" s="57">
        <v>0.61</v>
      </c>
      <c r="M171" s="8" t="s">
        <v>178</v>
      </c>
      <c r="N171" s="8" t="s">
        <v>177</v>
      </c>
      <c r="O171" s="34">
        <v>0.6</v>
      </c>
      <c r="P171" s="11" t="s">
        <v>185</v>
      </c>
      <c r="Q171" s="52">
        <v>0.23</v>
      </c>
      <c r="R171" s="52" t="s">
        <v>188</v>
      </c>
      <c r="S171" s="53">
        <v>0.25</v>
      </c>
      <c r="T171" s="53" t="s">
        <v>188</v>
      </c>
      <c r="U171" s="54">
        <v>0</v>
      </c>
      <c r="V171" s="54" t="s">
        <v>188</v>
      </c>
      <c r="W171" s="65">
        <v>0.27</v>
      </c>
      <c r="X171" s="55" t="str">
        <f t="shared" si="24"/>
        <v>BAJA</v>
      </c>
      <c r="Y171" s="66">
        <f t="shared" si="25"/>
        <v>0.44</v>
      </c>
      <c r="Z171" s="66">
        <f t="shared" si="26"/>
        <v>0.44</v>
      </c>
      <c r="AA171" s="66" t="str">
        <f t="shared" si="27"/>
        <v>BASICO</v>
      </c>
      <c r="AB171" s="1">
        <f t="shared" si="28"/>
        <v>2</v>
      </c>
      <c r="AC171" s="1">
        <f t="shared" si="29"/>
        <v>4</v>
      </c>
      <c r="AD171" s="1" t="str">
        <f t="shared" si="22"/>
        <v>LO REAL ES MENOR QUE LO PERCIBIDO</v>
      </c>
      <c r="AE171" s="1">
        <f t="shared" si="30"/>
        <v>0</v>
      </c>
      <c r="AF171" s="1">
        <f t="shared" si="31"/>
        <v>0</v>
      </c>
      <c r="AG171" s="1">
        <f t="shared" si="32"/>
        <v>1</v>
      </c>
    </row>
    <row r="172" spans="1:33" x14ac:dyDescent="0.2">
      <c r="A172" s="5" t="s">
        <v>382</v>
      </c>
      <c r="B172" s="5">
        <v>53</v>
      </c>
      <c r="C172" s="6" t="str">
        <f t="shared" si="23"/>
        <v>Adulto</v>
      </c>
      <c r="D172" s="5" t="s">
        <v>41</v>
      </c>
      <c r="E172" s="5" t="s">
        <v>71</v>
      </c>
      <c r="F172" s="5" t="s">
        <v>43</v>
      </c>
      <c r="G172" s="5" t="s">
        <v>44</v>
      </c>
      <c r="H172" s="5" t="s">
        <v>45</v>
      </c>
      <c r="I172" s="70" t="s">
        <v>45</v>
      </c>
      <c r="J172" s="5">
        <v>2010</v>
      </c>
      <c r="K172" s="32"/>
      <c r="L172" s="57">
        <v>0.86</v>
      </c>
      <c r="M172" s="8" t="s">
        <v>176</v>
      </c>
      <c r="N172" s="8" t="s">
        <v>181</v>
      </c>
      <c r="O172" s="34">
        <v>0.75</v>
      </c>
      <c r="P172" s="11" t="s">
        <v>186</v>
      </c>
      <c r="Q172" s="52">
        <v>0.38</v>
      </c>
      <c r="R172" s="52" t="s">
        <v>187</v>
      </c>
      <c r="S172" s="53">
        <v>0.5</v>
      </c>
      <c r="T172" s="53" t="s">
        <v>187</v>
      </c>
      <c r="U172" s="54">
        <v>0.25</v>
      </c>
      <c r="V172" s="54" t="s">
        <v>188</v>
      </c>
      <c r="W172" s="65">
        <v>0.47</v>
      </c>
      <c r="X172" s="55" t="str">
        <f t="shared" si="24"/>
        <v>BAJA</v>
      </c>
      <c r="Y172" s="66">
        <f t="shared" si="25"/>
        <v>0.66500000000000004</v>
      </c>
      <c r="Z172" s="66">
        <f t="shared" si="26"/>
        <v>0.67</v>
      </c>
      <c r="AA172" s="66" t="str">
        <f t="shared" si="27"/>
        <v>MEDIO</v>
      </c>
      <c r="AB172" s="1">
        <f t="shared" si="28"/>
        <v>3</v>
      </c>
      <c r="AC172" s="1">
        <f t="shared" si="29"/>
        <v>3</v>
      </c>
      <c r="AD172" s="1" t="str">
        <f t="shared" si="22"/>
        <v>LO REAL ES IGUAL QUE LO PERCIBIDO</v>
      </c>
      <c r="AE172" s="1">
        <f t="shared" si="30"/>
        <v>0</v>
      </c>
      <c r="AF172" s="1">
        <f t="shared" si="31"/>
        <v>1</v>
      </c>
      <c r="AG172" s="1">
        <f t="shared" si="32"/>
        <v>0</v>
      </c>
    </row>
    <row r="173" spans="1:33" x14ac:dyDescent="0.2">
      <c r="A173" s="5" t="s">
        <v>383</v>
      </c>
      <c r="B173" s="5">
        <v>51</v>
      </c>
      <c r="C173" s="6" t="str">
        <f t="shared" si="23"/>
        <v>Adulto</v>
      </c>
      <c r="D173" s="5" t="s">
        <v>48</v>
      </c>
      <c r="E173" s="5" t="s">
        <v>74</v>
      </c>
      <c r="F173" s="5" t="s">
        <v>50</v>
      </c>
      <c r="G173" s="5" t="s">
        <v>44</v>
      </c>
      <c r="H173" s="5" t="s">
        <v>49</v>
      </c>
      <c r="I173" s="70" t="s">
        <v>49</v>
      </c>
      <c r="J173" s="5">
        <v>2005</v>
      </c>
      <c r="K173" s="32"/>
      <c r="L173" s="57">
        <v>0.36</v>
      </c>
      <c r="M173" s="8" t="s">
        <v>179</v>
      </c>
      <c r="N173" s="8" t="s">
        <v>182</v>
      </c>
      <c r="O173" s="34">
        <v>0.81</v>
      </c>
      <c r="P173" s="11" t="s">
        <v>186</v>
      </c>
      <c r="Q173" s="52">
        <v>0.75</v>
      </c>
      <c r="R173" s="52" t="s">
        <v>185</v>
      </c>
      <c r="S173" s="53">
        <v>0.5</v>
      </c>
      <c r="T173" s="53" t="s">
        <v>187</v>
      </c>
      <c r="U173" s="54">
        <v>0.25</v>
      </c>
      <c r="V173" s="54" t="s">
        <v>188</v>
      </c>
      <c r="W173" s="65">
        <v>0.57999999999999996</v>
      </c>
      <c r="X173" s="55" t="str">
        <f t="shared" si="24"/>
        <v>MEDIA</v>
      </c>
      <c r="Y173" s="66">
        <f t="shared" si="25"/>
        <v>0.47</v>
      </c>
      <c r="Z173" s="66">
        <f t="shared" si="26"/>
        <v>0.47</v>
      </c>
      <c r="AA173" s="66" t="str">
        <f t="shared" si="27"/>
        <v>BASICO</v>
      </c>
      <c r="AB173" s="1">
        <f t="shared" si="28"/>
        <v>2</v>
      </c>
      <c r="AC173" s="1">
        <f t="shared" si="29"/>
        <v>4</v>
      </c>
      <c r="AD173" s="1" t="str">
        <f t="shared" si="22"/>
        <v>LO REAL ES MENOR QUE LO PERCIBIDO</v>
      </c>
      <c r="AE173" s="1">
        <f t="shared" si="30"/>
        <v>0</v>
      </c>
      <c r="AF173" s="1">
        <f t="shared" si="31"/>
        <v>0</v>
      </c>
      <c r="AG173" s="1">
        <f t="shared" si="32"/>
        <v>1</v>
      </c>
    </row>
    <row r="174" spans="1:33" x14ac:dyDescent="0.2">
      <c r="A174" s="5" t="s">
        <v>384</v>
      </c>
      <c r="B174" s="5">
        <v>51</v>
      </c>
      <c r="C174" s="6" t="str">
        <f t="shared" si="23"/>
        <v>Adulto</v>
      </c>
      <c r="D174" s="5" t="s">
        <v>48</v>
      </c>
      <c r="E174" s="5" t="s">
        <v>113</v>
      </c>
      <c r="F174" s="5" t="s">
        <v>43</v>
      </c>
      <c r="G174" s="5" t="s">
        <v>70</v>
      </c>
      <c r="H174" s="5" t="s">
        <v>45</v>
      </c>
      <c r="I174" s="70" t="s">
        <v>51</v>
      </c>
      <c r="J174" s="5">
        <v>2012</v>
      </c>
      <c r="K174" s="32"/>
      <c r="L174" s="57">
        <v>0.56999999999999995</v>
      </c>
      <c r="M174" s="8" t="s">
        <v>178</v>
      </c>
      <c r="N174" s="8" t="s">
        <v>180</v>
      </c>
      <c r="O174" s="34">
        <v>0.49</v>
      </c>
      <c r="P174" s="11" t="s">
        <v>187</v>
      </c>
      <c r="Q174" s="52">
        <v>0.32</v>
      </c>
      <c r="R174" s="52" t="s">
        <v>187</v>
      </c>
      <c r="S174" s="53">
        <v>0.75</v>
      </c>
      <c r="T174" s="53" t="s">
        <v>185</v>
      </c>
      <c r="U174" s="54">
        <v>0.25</v>
      </c>
      <c r="V174" s="54" t="s">
        <v>188</v>
      </c>
      <c r="W174" s="65">
        <v>0.45</v>
      </c>
      <c r="X174" s="55" t="str">
        <f t="shared" si="24"/>
        <v>BAJA</v>
      </c>
      <c r="Y174" s="66">
        <f t="shared" si="25"/>
        <v>0.51</v>
      </c>
      <c r="Z174" s="66">
        <f t="shared" si="26"/>
        <v>0.51</v>
      </c>
      <c r="AA174" s="66" t="str">
        <f t="shared" si="27"/>
        <v>MEDIO</v>
      </c>
      <c r="AB174" s="1">
        <f t="shared" si="28"/>
        <v>3</v>
      </c>
      <c r="AC174" s="1">
        <f t="shared" si="29"/>
        <v>2</v>
      </c>
      <c r="AD174" s="1" t="str">
        <f t="shared" si="22"/>
        <v>LO REAL ES MAYOR QUE LO PERCIBIDO</v>
      </c>
      <c r="AE174" s="1">
        <f t="shared" si="30"/>
        <v>1</v>
      </c>
      <c r="AF174" s="1">
        <f t="shared" si="31"/>
        <v>0</v>
      </c>
      <c r="AG174" s="1">
        <f t="shared" si="32"/>
        <v>0</v>
      </c>
    </row>
    <row r="175" spans="1:33" x14ac:dyDescent="0.2">
      <c r="A175" s="5" t="s">
        <v>385</v>
      </c>
      <c r="B175" s="5">
        <v>46</v>
      </c>
      <c r="C175" s="6" t="str">
        <f t="shared" si="23"/>
        <v>Adulto</v>
      </c>
      <c r="D175" s="5" t="s">
        <v>48</v>
      </c>
      <c r="E175" s="5" t="s">
        <v>72</v>
      </c>
      <c r="F175" s="5" t="s">
        <v>43</v>
      </c>
      <c r="G175" s="5" t="s">
        <v>44</v>
      </c>
      <c r="H175" s="5" t="s">
        <v>49</v>
      </c>
      <c r="I175" s="70" t="s">
        <v>49</v>
      </c>
      <c r="J175" s="5">
        <v>2010</v>
      </c>
      <c r="K175" s="32"/>
      <c r="L175" s="57">
        <v>0.43</v>
      </c>
      <c r="M175" s="8" t="s">
        <v>179</v>
      </c>
      <c r="N175" s="8" t="s">
        <v>180</v>
      </c>
      <c r="O175" s="34">
        <v>7.0000000000000007E-2</v>
      </c>
      <c r="P175" s="11" t="s">
        <v>188</v>
      </c>
      <c r="Q175" s="52">
        <v>0</v>
      </c>
      <c r="R175" s="52" t="s">
        <v>188</v>
      </c>
      <c r="S175" s="53">
        <v>0.5</v>
      </c>
      <c r="T175" s="53" t="s">
        <v>187</v>
      </c>
      <c r="U175" s="54">
        <v>0</v>
      </c>
      <c r="V175" s="54" t="s">
        <v>188</v>
      </c>
      <c r="W175" s="65">
        <v>0.14000000000000001</v>
      </c>
      <c r="X175" s="55" t="str">
        <f t="shared" si="24"/>
        <v>NINGUNA</v>
      </c>
      <c r="Y175" s="66">
        <f t="shared" si="25"/>
        <v>0.28500000000000003</v>
      </c>
      <c r="Z175" s="66">
        <f t="shared" si="26"/>
        <v>0.28999999999999998</v>
      </c>
      <c r="AA175" s="66" t="str">
        <f t="shared" si="27"/>
        <v>BASICO</v>
      </c>
      <c r="AB175" s="1">
        <f t="shared" si="28"/>
        <v>2</v>
      </c>
      <c r="AC175" s="1">
        <f t="shared" si="29"/>
        <v>4</v>
      </c>
      <c r="AD175" s="1" t="str">
        <f t="shared" si="22"/>
        <v>LO REAL ES MENOR QUE LO PERCIBIDO</v>
      </c>
      <c r="AE175" s="1">
        <f t="shared" si="30"/>
        <v>0</v>
      </c>
      <c r="AF175" s="1">
        <f t="shared" si="31"/>
        <v>0</v>
      </c>
      <c r="AG175" s="1">
        <f t="shared" si="32"/>
        <v>1</v>
      </c>
    </row>
    <row r="176" spans="1:33" x14ac:dyDescent="0.2">
      <c r="A176" s="5" t="s">
        <v>386</v>
      </c>
      <c r="B176" s="5">
        <v>51</v>
      </c>
      <c r="C176" s="6" t="str">
        <f t="shared" si="23"/>
        <v>Adulto</v>
      </c>
      <c r="D176" s="5" t="s">
        <v>41</v>
      </c>
      <c r="E176" s="5" t="s">
        <v>114</v>
      </c>
      <c r="F176" s="5" t="s">
        <v>43</v>
      </c>
      <c r="G176" s="5" t="s">
        <v>70</v>
      </c>
      <c r="H176" s="5" t="s">
        <v>49</v>
      </c>
      <c r="I176" s="70" t="s">
        <v>49</v>
      </c>
      <c r="J176" s="5">
        <v>2010</v>
      </c>
      <c r="K176" s="32"/>
      <c r="L176" s="57">
        <v>0.56999999999999995</v>
      </c>
      <c r="M176" s="8" t="s">
        <v>178</v>
      </c>
      <c r="N176" s="8" t="s">
        <v>180</v>
      </c>
      <c r="O176" s="34">
        <v>0.26</v>
      </c>
      <c r="P176" s="11" t="s">
        <v>187</v>
      </c>
      <c r="Q176" s="52">
        <v>0</v>
      </c>
      <c r="R176" s="52" t="s">
        <v>188</v>
      </c>
      <c r="S176" s="53">
        <v>0.75</v>
      </c>
      <c r="T176" s="53" t="s">
        <v>185</v>
      </c>
      <c r="U176" s="54">
        <v>0.25</v>
      </c>
      <c r="V176" s="54" t="s">
        <v>188</v>
      </c>
      <c r="W176" s="65">
        <v>0.32</v>
      </c>
      <c r="X176" s="55" t="str">
        <f t="shared" si="24"/>
        <v>BAJA</v>
      </c>
      <c r="Y176" s="66">
        <f t="shared" si="25"/>
        <v>0.44499999999999995</v>
      </c>
      <c r="Z176" s="66">
        <f t="shared" si="26"/>
        <v>0.45</v>
      </c>
      <c r="AA176" s="66" t="str">
        <f t="shared" si="27"/>
        <v>BASICO</v>
      </c>
      <c r="AB176" s="1">
        <f t="shared" si="28"/>
        <v>2</v>
      </c>
      <c r="AC176" s="1">
        <f t="shared" si="29"/>
        <v>4</v>
      </c>
      <c r="AD176" s="1" t="str">
        <f t="shared" si="22"/>
        <v>LO REAL ES MENOR QUE LO PERCIBIDO</v>
      </c>
      <c r="AE176" s="1">
        <f t="shared" si="30"/>
        <v>0</v>
      </c>
      <c r="AF176" s="1">
        <f t="shared" si="31"/>
        <v>0</v>
      </c>
      <c r="AG176" s="1">
        <f t="shared" si="32"/>
        <v>1</v>
      </c>
    </row>
    <row r="177" spans="1:33" x14ac:dyDescent="0.2">
      <c r="A177" s="5" t="s">
        <v>387</v>
      </c>
      <c r="B177" s="5">
        <v>51</v>
      </c>
      <c r="C177" s="6" t="str">
        <f t="shared" si="23"/>
        <v>Adulto</v>
      </c>
      <c r="D177" s="5" t="s">
        <v>48</v>
      </c>
      <c r="E177" s="5" t="s">
        <v>115</v>
      </c>
      <c r="F177" s="5" t="s">
        <v>43</v>
      </c>
      <c r="G177" s="5" t="s">
        <v>44</v>
      </c>
      <c r="H177" s="5" t="s">
        <v>45</v>
      </c>
      <c r="I177" s="70" t="s">
        <v>45</v>
      </c>
      <c r="J177" s="5">
        <v>2010</v>
      </c>
      <c r="K177" s="32"/>
      <c r="L177" s="57">
        <v>0.79</v>
      </c>
      <c r="M177" s="8" t="s">
        <v>176</v>
      </c>
      <c r="N177" s="8" t="s">
        <v>177</v>
      </c>
      <c r="O177" s="34">
        <v>0.64</v>
      </c>
      <c r="P177" s="11" t="s">
        <v>185</v>
      </c>
      <c r="Q177" s="52">
        <v>0.45</v>
      </c>
      <c r="R177" s="52" t="s">
        <v>187</v>
      </c>
      <c r="S177" s="53">
        <v>0</v>
      </c>
      <c r="T177" s="53" t="s">
        <v>188</v>
      </c>
      <c r="U177" s="54">
        <v>0.25</v>
      </c>
      <c r="V177" s="54" t="s">
        <v>188</v>
      </c>
      <c r="W177" s="65">
        <v>0.34</v>
      </c>
      <c r="X177" s="55" t="str">
        <f t="shared" si="24"/>
        <v>BAJA</v>
      </c>
      <c r="Y177" s="66">
        <f t="shared" si="25"/>
        <v>0.56500000000000006</v>
      </c>
      <c r="Z177" s="66">
        <f t="shared" si="26"/>
        <v>0.56999999999999995</v>
      </c>
      <c r="AA177" s="66" t="str">
        <f t="shared" si="27"/>
        <v>MEDIO</v>
      </c>
      <c r="AB177" s="1">
        <f t="shared" si="28"/>
        <v>3</v>
      </c>
      <c r="AC177" s="1">
        <f t="shared" si="29"/>
        <v>3</v>
      </c>
      <c r="AD177" s="1" t="str">
        <f t="shared" si="22"/>
        <v>LO REAL ES IGUAL QUE LO PERCIBIDO</v>
      </c>
      <c r="AE177" s="1">
        <f t="shared" si="30"/>
        <v>0</v>
      </c>
      <c r="AF177" s="1">
        <f t="shared" si="31"/>
        <v>1</v>
      </c>
      <c r="AG177" s="1">
        <f t="shared" si="32"/>
        <v>0</v>
      </c>
    </row>
    <row r="178" spans="1:33" x14ac:dyDescent="0.2">
      <c r="A178" s="5" t="s">
        <v>388</v>
      </c>
      <c r="B178" s="5">
        <v>57</v>
      </c>
      <c r="C178" s="6" t="str">
        <f t="shared" si="23"/>
        <v>Adulto</v>
      </c>
      <c r="D178" s="5" t="s">
        <v>48</v>
      </c>
      <c r="E178" s="5" t="s">
        <v>42</v>
      </c>
      <c r="F178" s="5" t="s">
        <v>43</v>
      </c>
      <c r="G178" s="5" t="s">
        <v>47</v>
      </c>
      <c r="H178" s="5" t="s">
        <v>51</v>
      </c>
      <c r="I178" s="70" t="s">
        <v>65</v>
      </c>
      <c r="J178" s="5">
        <v>2016</v>
      </c>
      <c r="K178" s="32"/>
      <c r="L178" s="57">
        <v>0.64</v>
      </c>
      <c r="M178" s="8" t="s">
        <v>178</v>
      </c>
      <c r="N178" s="8" t="s">
        <v>177</v>
      </c>
      <c r="O178" s="34">
        <v>0.31</v>
      </c>
      <c r="P178" s="11" t="s">
        <v>187</v>
      </c>
      <c r="Q178" s="52">
        <v>0</v>
      </c>
      <c r="R178" s="52" t="s">
        <v>188</v>
      </c>
      <c r="S178" s="53">
        <v>0.25</v>
      </c>
      <c r="T178" s="53" t="s">
        <v>188</v>
      </c>
      <c r="U178" s="54">
        <v>0</v>
      </c>
      <c r="V178" s="54" t="s">
        <v>188</v>
      </c>
      <c r="W178" s="65">
        <v>0.14000000000000001</v>
      </c>
      <c r="X178" s="55" t="str">
        <f t="shared" si="24"/>
        <v>NINGUNA</v>
      </c>
      <c r="Y178" s="66">
        <f t="shared" si="25"/>
        <v>0.39</v>
      </c>
      <c r="Z178" s="66">
        <f t="shared" si="26"/>
        <v>0.39</v>
      </c>
      <c r="AA178" s="66" t="str">
        <f t="shared" si="27"/>
        <v>BASICO</v>
      </c>
      <c r="AB178" s="1">
        <f t="shared" si="28"/>
        <v>2</v>
      </c>
      <c r="AC178" s="1">
        <f t="shared" si="29"/>
        <v>1</v>
      </c>
      <c r="AD178" s="1" t="str">
        <f t="shared" si="22"/>
        <v>LO REAL ES MAYOR QUE LO PERCIBIDO</v>
      </c>
      <c r="AE178" s="1">
        <f t="shared" si="30"/>
        <v>1</v>
      </c>
      <c r="AF178" s="1">
        <f t="shared" si="31"/>
        <v>0</v>
      </c>
      <c r="AG178" s="1">
        <f t="shared" si="32"/>
        <v>0</v>
      </c>
    </row>
    <row r="179" spans="1:33" x14ac:dyDescent="0.2">
      <c r="A179" s="5" t="s">
        <v>389</v>
      </c>
      <c r="B179" s="5">
        <v>54</v>
      </c>
      <c r="C179" s="6" t="str">
        <f t="shared" si="23"/>
        <v>Adulto</v>
      </c>
      <c r="D179" s="5" t="s">
        <v>41</v>
      </c>
      <c r="E179" s="5" t="s">
        <v>109</v>
      </c>
      <c r="F179" s="5" t="s">
        <v>43</v>
      </c>
      <c r="G179" s="5" t="s">
        <v>47</v>
      </c>
      <c r="H179" s="5" t="s">
        <v>51</v>
      </c>
      <c r="I179" s="70" t="s">
        <v>51</v>
      </c>
      <c r="J179" s="5">
        <v>2010</v>
      </c>
      <c r="K179" s="32"/>
      <c r="L179" s="57">
        <v>0.68</v>
      </c>
      <c r="M179" s="8" t="s">
        <v>178</v>
      </c>
      <c r="N179" s="8" t="s">
        <v>177</v>
      </c>
      <c r="O179" s="34">
        <v>0.57999999999999996</v>
      </c>
      <c r="P179" s="11" t="s">
        <v>185</v>
      </c>
      <c r="Q179" s="52">
        <v>0</v>
      </c>
      <c r="R179" s="52" t="s">
        <v>188</v>
      </c>
      <c r="S179" s="53">
        <v>0.75</v>
      </c>
      <c r="T179" s="53" t="s">
        <v>185</v>
      </c>
      <c r="U179" s="54">
        <v>0</v>
      </c>
      <c r="V179" s="54" t="s">
        <v>188</v>
      </c>
      <c r="W179" s="65">
        <v>0.33</v>
      </c>
      <c r="X179" s="55" t="str">
        <f t="shared" si="24"/>
        <v>BAJA</v>
      </c>
      <c r="Y179" s="66">
        <f t="shared" si="25"/>
        <v>0.505</v>
      </c>
      <c r="Z179" s="66">
        <f t="shared" si="26"/>
        <v>0.51</v>
      </c>
      <c r="AA179" s="66" t="str">
        <f t="shared" si="27"/>
        <v>MEDIO</v>
      </c>
      <c r="AB179" s="1">
        <f t="shared" si="28"/>
        <v>3</v>
      </c>
      <c r="AC179" s="1">
        <f t="shared" si="29"/>
        <v>2</v>
      </c>
      <c r="AD179" s="1" t="str">
        <f t="shared" si="22"/>
        <v>LO REAL ES MAYOR QUE LO PERCIBIDO</v>
      </c>
      <c r="AE179" s="1">
        <f t="shared" si="30"/>
        <v>1</v>
      </c>
      <c r="AF179" s="1">
        <f t="shared" si="31"/>
        <v>0</v>
      </c>
      <c r="AG179" s="1">
        <f t="shared" si="32"/>
        <v>0</v>
      </c>
    </row>
    <row r="180" spans="1:33" x14ac:dyDescent="0.2">
      <c r="A180" s="5" t="s">
        <v>390</v>
      </c>
      <c r="B180" s="5">
        <v>53</v>
      </c>
      <c r="C180" s="6" t="str">
        <f t="shared" si="23"/>
        <v>Adulto</v>
      </c>
      <c r="D180" s="5" t="s">
        <v>48</v>
      </c>
      <c r="E180" s="5" t="s">
        <v>116</v>
      </c>
      <c r="F180" s="5" t="s">
        <v>43</v>
      </c>
      <c r="G180" s="5" t="s">
        <v>47</v>
      </c>
      <c r="H180" s="5" t="s">
        <v>45</v>
      </c>
      <c r="I180" s="70" t="s">
        <v>51</v>
      </c>
      <c r="J180" s="5">
        <v>2016</v>
      </c>
      <c r="K180" s="32"/>
      <c r="L180" s="57">
        <v>0.68</v>
      </c>
      <c r="M180" s="8" t="s">
        <v>178</v>
      </c>
      <c r="N180" s="8" t="s">
        <v>177</v>
      </c>
      <c r="O180" s="34">
        <v>0.28000000000000003</v>
      </c>
      <c r="P180" s="11" t="s">
        <v>187</v>
      </c>
      <c r="Q180" s="52">
        <v>0</v>
      </c>
      <c r="R180" s="52" t="s">
        <v>188</v>
      </c>
      <c r="S180" s="53">
        <v>0</v>
      </c>
      <c r="T180" s="53" t="s">
        <v>188</v>
      </c>
      <c r="U180" s="54">
        <v>0</v>
      </c>
      <c r="V180" s="54" t="s">
        <v>188</v>
      </c>
      <c r="W180" s="65">
        <v>7.0000000000000007E-2</v>
      </c>
      <c r="X180" s="55" t="str">
        <f t="shared" si="24"/>
        <v>NINGUNA</v>
      </c>
      <c r="Y180" s="66">
        <f t="shared" si="25"/>
        <v>0.375</v>
      </c>
      <c r="Z180" s="66">
        <f t="shared" si="26"/>
        <v>0.38</v>
      </c>
      <c r="AA180" s="66" t="str">
        <f t="shared" si="27"/>
        <v>BASICO</v>
      </c>
      <c r="AB180" s="1">
        <f t="shared" si="28"/>
        <v>2</v>
      </c>
      <c r="AC180" s="1">
        <f t="shared" si="29"/>
        <v>2</v>
      </c>
      <c r="AD180" s="1" t="str">
        <f t="shared" si="22"/>
        <v>LO REAL ES IGUAL QUE LO PERCIBIDO</v>
      </c>
      <c r="AE180" s="1">
        <f t="shared" si="30"/>
        <v>0</v>
      </c>
      <c r="AF180" s="1">
        <f t="shared" si="31"/>
        <v>1</v>
      </c>
      <c r="AG180" s="1">
        <f t="shared" si="32"/>
        <v>0</v>
      </c>
    </row>
    <row r="181" spans="1:33" x14ac:dyDescent="0.2">
      <c r="A181" s="5" t="s">
        <v>391</v>
      </c>
      <c r="B181" s="5">
        <v>51</v>
      </c>
      <c r="C181" s="6" t="str">
        <f t="shared" si="23"/>
        <v>Adulto</v>
      </c>
      <c r="D181" s="5" t="s">
        <v>41</v>
      </c>
      <c r="E181" s="5" t="s">
        <v>117</v>
      </c>
      <c r="F181" s="5" t="s">
        <v>43</v>
      </c>
      <c r="G181" s="5" t="s">
        <v>47</v>
      </c>
      <c r="H181" s="5" t="s">
        <v>51</v>
      </c>
      <c r="I181" s="70" t="s">
        <v>65</v>
      </c>
      <c r="J181" s="5">
        <v>2017</v>
      </c>
      <c r="K181" s="32"/>
      <c r="L181" s="57">
        <v>0.68</v>
      </c>
      <c r="M181" s="8" t="s">
        <v>178</v>
      </c>
      <c r="N181" s="8" t="s">
        <v>177</v>
      </c>
      <c r="O181" s="34">
        <v>0.5</v>
      </c>
      <c r="P181" s="11" t="s">
        <v>187</v>
      </c>
      <c r="Q181" s="52">
        <v>0</v>
      </c>
      <c r="R181" s="52" t="s">
        <v>188</v>
      </c>
      <c r="S181" s="53">
        <v>0</v>
      </c>
      <c r="T181" s="53" t="s">
        <v>188</v>
      </c>
      <c r="U181" s="54">
        <v>0</v>
      </c>
      <c r="V181" s="54" t="s">
        <v>188</v>
      </c>
      <c r="W181" s="65">
        <v>0.13</v>
      </c>
      <c r="X181" s="55" t="str">
        <f t="shared" si="24"/>
        <v>NINGUNA</v>
      </c>
      <c r="Y181" s="66">
        <f t="shared" si="25"/>
        <v>0.40500000000000003</v>
      </c>
      <c r="Z181" s="66">
        <f t="shared" si="26"/>
        <v>0.41</v>
      </c>
      <c r="AA181" s="66" t="str">
        <f t="shared" si="27"/>
        <v>BASICO</v>
      </c>
      <c r="AB181" s="1">
        <f t="shared" si="28"/>
        <v>2</v>
      </c>
      <c r="AC181" s="1">
        <f t="shared" si="29"/>
        <v>1</v>
      </c>
      <c r="AD181" s="1" t="str">
        <f t="shared" si="22"/>
        <v>LO REAL ES MAYOR QUE LO PERCIBIDO</v>
      </c>
      <c r="AE181" s="1">
        <f t="shared" si="30"/>
        <v>1</v>
      </c>
      <c r="AF181" s="1">
        <f t="shared" si="31"/>
        <v>0</v>
      </c>
      <c r="AG181" s="1">
        <f t="shared" si="32"/>
        <v>0</v>
      </c>
    </row>
    <row r="182" spans="1:33" x14ac:dyDescent="0.2">
      <c r="A182" s="5" t="s">
        <v>392</v>
      </c>
      <c r="B182" s="5">
        <v>56</v>
      </c>
      <c r="C182" s="6" t="str">
        <f t="shared" si="23"/>
        <v>Adulto</v>
      </c>
      <c r="D182" s="5" t="s">
        <v>41</v>
      </c>
      <c r="E182" s="5" t="s">
        <v>42</v>
      </c>
      <c r="F182" s="5" t="s">
        <v>43</v>
      </c>
      <c r="G182" s="5" t="s">
        <v>47</v>
      </c>
      <c r="H182" s="5" t="s">
        <v>51</v>
      </c>
      <c r="I182" s="70" t="s">
        <v>51</v>
      </c>
      <c r="J182" s="5">
        <v>2015</v>
      </c>
      <c r="K182" s="32"/>
      <c r="L182" s="57">
        <v>0.43</v>
      </c>
      <c r="M182" s="8" t="s">
        <v>179</v>
      </c>
      <c r="N182" s="8" t="s">
        <v>180</v>
      </c>
      <c r="O182" s="34">
        <v>0.6</v>
      </c>
      <c r="P182" s="11" t="s">
        <v>185</v>
      </c>
      <c r="Q182" s="52">
        <v>0</v>
      </c>
      <c r="R182" s="52" t="s">
        <v>188</v>
      </c>
      <c r="S182" s="53">
        <v>0.5</v>
      </c>
      <c r="T182" s="53" t="s">
        <v>187</v>
      </c>
      <c r="U182" s="54">
        <v>0</v>
      </c>
      <c r="V182" s="54" t="s">
        <v>188</v>
      </c>
      <c r="W182" s="65">
        <v>0.28000000000000003</v>
      </c>
      <c r="X182" s="55" t="str">
        <f t="shared" si="24"/>
        <v>BAJA</v>
      </c>
      <c r="Y182" s="66">
        <f t="shared" si="25"/>
        <v>0.35499999999999998</v>
      </c>
      <c r="Z182" s="66">
        <f t="shared" si="26"/>
        <v>0.36</v>
      </c>
      <c r="AA182" s="66" t="str">
        <f t="shared" si="27"/>
        <v>BASICO</v>
      </c>
      <c r="AB182" s="1">
        <f t="shared" si="28"/>
        <v>2</v>
      </c>
      <c r="AC182" s="1">
        <f t="shared" si="29"/>
        <v>2</v>
      </c>
      <c r="AD182" s="1" t="str">
        <f t="shared" si="22"/>
        <v>LO REAL ES IGUAL QUE LO PERCIBIDO</v>
      </c>
      <c r="AE182" s="1">
        <f t="shared" si="30"/>
        <v>0</v>
      </c>
      <c r="AF182" s="1">
        <f t="shared" si="31"/>
        <v>1</v>
      </c>
      <c r="AG182" s="1">
        <f t="shared" si="32"/>
        <v>0</v>
      </c>
    </row>
    <row r="183" spans="1:33" x14ac:dyDescent="0.2">
      <c r="A183" s="5" t="s">
        <v>393</v>
      </c>
      <c r="B183" s="5">
        <v>51</v>
      </c>
      <c r="C183" s="6" t="str">
        <f t="shared" si="23"/>
        <v>Adulto</v>
      </c>
      <c r="D183" s="5" t="s">
        <v>41</v>
      </c>
      <c r="E183" s="5" t="s">
        <v>60</v>
      </c>
      <c r="F183" s="5" t="s">
        <v>43</v>
      </c>
      <c r="G183" s="5" t="s">
        <v>44</v>
      </c>
      <c r="H183" s="5" t="s">
        <v>45</v>
      </c>
      <c r="I183" s="70" t="s">
        <v>51</v>
      </c>
      <c r="J183" s="5">
        <v>2011</v>
      </c>
      <c r="K183" s="32"/>
      <c r="L183" s="57">
        <v>0.5</v>
      </c>
      <c r="M183" s="8" t="s">
        <v>179</v>
      </c>
      <c r="N183" s="8" t="s">
        <v>180</v>
      </c>
      <c r="O183" s="34">
        <v>0.48</v>
      </c>
      <c r="P183" s="11" t="s">
        <v>187</v>
      </c>
      <c r="Q183" s="52">
        <v>0</v>
      </c>
      <c r="R183" s="52" t="s">
        <v>188</v>
      </c>
      <c r="S183" s="53">
        <v>0.5</v>
      </c>
      <c r="T183" s="53" t="s">
        <v>187</v>
      </c>
      <c r="U183" s="54">
        <v>0</v>
      </c>
      <c r="V183" s="54" t="s">
        <v>188</v>
      </c>
      <c r="W183" s="65">
        <v>0.25</v>
      </c>
      <c r="X183" s="55" t="str">
        <f t="shared" si="24"/>
        <v>NINGUNA</v>
      </c>
      <c r="Y183" s="66">
        <f t="shared" si="25"/>
        <v>0.375</v>
      </c>
      <c r="Z183" s="66">
        <f t="shared" si="26"/>
        <v>0.38</v>
      </c>
      <c r="AA183" s="66" t="str">
        <f t="shared" si="27"/>
        <v>BASICO</v>
      </c>
      <c r="AB183" s="1">
        <f t="shared" si="28"/>
        <v>2</v>
      </c>
      <c r="AC183" s="1">
        <f t="shared" si="29"/>
        <v>2</v>
      </c>
      <c r="AD183" s="1" t="str">
        <f t="shared" si="22"/>
        <v>LO REAL ES IGUAL QUE LO PERCIBIDO</v>
      </c>
      <c r="AE183" s="1">
        <f t="shared" si="30"/>
        <v>0</v>
      </c>
      <c r="AF183" s="1">
        <f t="shared" si="31"/>
        <v>1</v>
      </c>
      <c r="AG183" s="1">
        <f t="shared" si="32"/>
        <v>0</v>
      </c>
    </row>
    <row r="184" spans="1:33" x14ac:dyDescent="0.2">
      <c r="A184" s="5" t="s">
        <v>394</v>
      </c>
      <c r="B184" s="5">
        <v>50</v>
      </c>
      <c r="C184" s="6" t="str">
        <f t="shared" si="23"/>
        <v>Adulto</v>
      </c>
      <c r="D184" s="5" t="s">
        <v>41</v>
      </c>
      <c r="E184" s="5" t="s">
        <v>60</v>
      </c>
      <c r="F184" s="5" t="s">
        <v>43</v>
      </c>
      <c r="G184" s="5" t="s">
        <v>44</v>
      </c>
      <c r="H184" s="5" t="s">
        <v>45</v>
      </c>
      <c r="I184" s="70" t="s">
        <v>45</v>
      </c>
      <c r="J184" s="5">
        <v>2015</v>
      </c>
      <c r="K184" s="32"/>
      <c r="L184" s="57">
        <v>0.71</v>
      </c>
      <c r="M184" s="8" t="s">
        <v>178</v>
      </c>
      <c r="N184" s="8" t="s">
        <v>177</v>
      </c>
      <c r="O184" s="34">
        <v>0.18</v>
      </c>
      <c r="P184" s="11" t="s">
        <v>188</v>
      </c>
      <c r="Q184" s="52">
        <v>0</v>
      </c>
      <c r="R184" s="52" t="s">
        <v>188</v>
      </c>
      <c r="S184" s="53">
        <v>0.5</v>
      </c>
      <c r="T184" s="53" t="s">
        <v>187</v>
      </c>
      <c r="U184" s="54">
        <v>0</v>
      </c>
      <c r="V184" s="54" t="s">
        <v>188</v>
      </c>
      <c r="W184" s="65">
        <v>0.17</v>
      </c>
      <c r="X184" s="55" t="str">
        <f t="shared" si="24"/>
        <v>NINGUNA</v>
      </c>
      <c r="Y184" s="66">
        <f t="shared" si="25"/>
        <v>0.44</v>
      </c>
      <c r="Z184" s="66">
        <f t="shared" si="26"/>
        <v>0.44</v>
      </c>
      <c r="AA184" s="66" t="str">
        <f t="shared" si="27"/>
        <v>BASICO</v>
      </c>
      <c r="AB184" s="1">
        <f t="shared" si="28"/>
        <v>2</v>
      </c>
      <c r="AC184" s="1">
        <f t="shared" si="29"/>
        <v>3</v>
      </c>
      <c r="AD184" s="1" t="str">
        <f t="shared" si="22"/>
        <v>LO REAL ES MENOR QUE LO PERCIBIDO</v>
      </c>
      <c r="AE184" s="1">
        <f t="shared" si="30"/>
        <v>0</v>
      </c>
      <c r="AF184" s="1">
        <f t="shared" si="31"/>
        <v>0</v>
      </c>
      <c r="AG184" s="1">
        <f t="shared" si="32"/>
        <v>1</v>
      </c>
    </row>
    <row r="185" spans="1:33" x14ac:dyDescent="0.2">
      <c r="A185" s="5" t="s">
        <v>395</v>
      </c>
      <c r="B185" s="5">
        <v>55</v>
      </c>
      <c r="C185" s="6" t="str">
        <f t="shared" si="23"/>
        <v>Adulto</v>
      </c>
      <c r="D185" s="5" t="s">
        <v>48</v>
      </c>
      <c r="E185" s="5" t="s">
        <v>42</v>
      </c>
      <c r="F185" s="5" t="s">
        <v>50</v>
      </c>
      <c r="G185" s="5" t="s">
        <v>47</v>
      </c>
      <c r="H185" s="5" t="s">
        <v>51</v>
      </c>
      <c r="I185" s="70" t="s">
        <v>51</v>
      </c>
      <c r="J185" s="5">
        <v>2017</v>
      </c>
      <c r="K185" s="32"/>
      <c r="L185" s="57">
        <v>0.79</v>
      </c>
      <c r="M185" s="8" t="s">
        <v>176</v>
      </c>
      <c r="N185" s="8" t="s">
        <v>177</v>
      </c>
      <c r="O185" s="34">
        <v>0.25</v>
      </c>
      <c r="P185" s="11" t="s">
        <v>188</v>
      </c>
      <c r="Q185" s="52">
        <v>0</v>
      </c>
      <c r="R185" s="52" t="s">
        <v>188</v>
      </c>
      <c r="S185" s="53">
        <v>0</v>
      </c>
      <c r="T185" s="53" t="s">
        <v>188</v>
      </c>
      <c r="U185" s="54">
        <v>0</v>
      </c>
      <c r="V185" s="54" t="s">
        <v>188</v>
      </c>
      <c r="W185" s="65">
        <v>0.06</v>
      </c>
      <c r="X185" s="55" t="str">
        <f t="shared" si="24"/>
        <v>NINGUNA</v>
      </c>
      <c r="Y185" s="66">
        <f t="shared" si="25"/>
        <v>0.42500000000000004</v>
      </c>
      <c r="Z185" s="66">
        <f t="shared" si="26"/>
        <v>0.43</v>
      </c>
      <c r="AA185" s="66" t="str">
        <f t="shared" si="27"/>
        <v>BASICO</v>
      </c>
      <c r="AB185" s="1">
        <f t="shared" si="28"/>
        <v>2</v>
      </c>
      <c r="AC185" s="1">
        <f t="shared" si="29"/>
        <v>2</v>
      </c>
      <c r="AD185" s="1" t="str">
        <f t="shared" si="22"/>
        <v>LO REAL ES IGUAL QUE LO PERCIBIDO</v>
      </c>
      <c r="AE185" s="1">
        <f t="shared" si="30"/>
        <v>0</v>
      </c>
      <c r="AF185" s="1">
        <f t="shared" si="31"/>
        <v>1</v>
      </c>
      <c r="AG185" s="1">
        <f t="shared" si="32"/>
        <v>0</v>
      </c>
    </row>
    <row r="186" spans="1:33" x14ac:dyDescent="0.2">
      <c r="A186" s="5" t="s">
        <v>396</v>
      </c>
      <c r="B186" s="5">
        <v>56</v>
      </c>
      <c r="C186" s="6" t="str">
        <f t="shared" si="23"/>
        <v>Adulto</v>
      </c>
      <c r="D186" s="5" t="s">
        <v>48</v>
      </c>
      <c r="E186" s="5" t="s">
        <v>42</v>
      </c>
      <c r="F186" s="5" t="s">
        <v>43</v>
      </c>
      <c r="G186" s="5" t="s">
        <v>44</v>
      </c>
      <c r="H186" s="5" t="s">
        <v>49</v>
      </c>
      <c r="I186" s="70" t="s">
        <v>49</v>
      </c>
      <c r="J186" s="5">
        <v>2011</v>
      </c>
      <c r="K186" s="32"/>
      <c r="L186" s="57">
        <v>0.75</v>
      </c>
      <c r="M186" s="8" t="s">
        <v>178</v>
      </c>
      <c r="N186" s="8" t="s">
        <v>177</v>
      </c>
      <c r="O186" s="34">
        <v>0.31</v>
      </c>
      <c r="P186" s="11" t="s">
        <v>187</v>
      </c>
      <c r="Q186" s="52">
        <v>0</v>
      </c>
      <c r="R186" s="52" t="s">
        <v>188</v>
      </c>
      <c r="S186" s="53">
        <v>0.5</v>
      </c>
      <c r="T186" s="53" t="s">
        <v>187</v>
      </c>
      <c r="U186" s="54">
        <v>0</v>
      </c>
      <c r="V186" s="54" t="s">
        <v>188</v>
      </c>
      <c r="W186" s="65">
        <v>0.2</v>
      </c>
      <c r="X186" s="55" t="str">
        <f t="shared" si="24"/>
        <v>NINGUNA</v>
      </c>
      <c r="Y186" s="66">
        <f t="shared" si="25"/>
        <v>0.47499999999999998</v>
      </c>
      <c r="Z186" s="66">
        <f t="shared" si="26"/>
        <v>0.48</v>
      </c>
      <c r="AA186" s="66" t="str">
        <f t="shared" si="27"/>
        <v>BASICO</v>
      </c>
      <c r="AB186" s="1">
        <f t="shared" si="28"/>
        <v>2</v>
      </c>
      <c r="AC186" s="1">
        <f t="shared" si="29"/>
        <v>4</v>
      </c>
      <c r="AD186" s="1" t="str">
        <f t="shared" si="22"/>
        <v>LO REAL ES MENOR QUE LO PERCIBIDO</v>
      </c>
      <c r="AE186" s="1">
        <f t="shared" si="30"/>
        <v>0</v>
      </c>
      <c r="AF186" s="1">
        <f t="shared" si="31"/>
        <v>0</v>
      </c>
      <c r="AG186" s="1">
        <f t="shared" si="32"/>
        <v>1</v>
      </c>
    </row>
    <row r="187" spans="1:33" x14ac:dyDescent="0.2">
      <c r="A187" s="5" t="s">
        <v>397</v>
      </c>
      <c r="B187" s="5">
        <v>51</v>
      </c>
      <c r="C187" s="6" t="str">
        <f t="shared" si="23"/>
        <v>Adulto</v>
      </c>
      <c r="D187" s="5" t="s">
        <v>41</v>
      </c>
      <c r="E187" s="5" t="s">
        <v>42</v>
      </c>
      <c r="F187" s="5" t="s">
        <v>43</v>
      </c>
      <c r="G187" s="5" t="s">
        <v>70</v>
      </c>
      <c r="H187" s="5" t="s">
        <v>45</v>
      </c>
      <c r="I187" s="70" t="s">
        <v>45</v>
      </c>
      <c r="J187" s="5">
        <v>2014</v>
      </c>
      <c r="K187" s="32"/>
      <c r="L187" s="57">
        <v>0.71</v>
      </c>
      <c r="M187" s="8" t="s">
        <v>178</v>
      </c>
      <c r="N187" s="8" t="s">
        <v>177</v>
      </c>
      <c r="O187" s="34">
        <v>0.46</v>
      </c>
      <c r="P187" s="11" t="s">
        <v>187</v>
      </c>
      <c r="Q187" s="52">
        <v>0.2</v>
      </c>
      <c r="R187" s="52" t="s">
        <v>188</v>
      </c>
      <c r="S187" s="53">
        <v>0.75</v>
      </c>
      <c r="T187" s="53" t="s">
        <v>185</v>
      </c>
      <c r="U187" s="54">
        <v>0</v>
      </c>
      <c r="V187" s="54" t="s">
        <v>188</v>
      </c>
      <c r="W187" s="65">
        <v>0.35</v>
      </c>
      <c r="X187" s="55" t="str">
        <f t="shared" si="24"/>
        <v>BAJA</v>
      </c>
      <c r="Y187" s="66">
        <f t="shared" si="25"/>
        <v>0.53</v>
      </c>
      <c r="Z187" s="66">
        <f t="shared" si="26"/>
        <v>0.53</v>
      </c>
      <c r="AA187" s="66" t="str">
        <f t="shared" si="27"/>
        <v>MEDIO</v>
      </c>
      <c r="AB187" s="1">
        <f t="shared" si="28"/>
        <v>3</v>
      </c>
      <c r="AC187" s="1">
        <f t="shared" si="29"/>
        <v>3</v>
      </c>
      <c r="AD187" s="1" t="str">
        <f t="shared" si="22"/>
        <v>LO REAL ES IGUAL QUE LO PERCIBIDO</v>
      </c>
      <c r="AE187" s="1">
        <f t="shared" si="30"/>
        <v>0</v>
      </c>
      <c r="AF187" s="1">
        <f t="shared" si="31"/>
        <v>1</v>
      </c>
      <c r="AG187" s="1">
        <f t="shared" si="32"/>
        <v>0</v>
      </c>
    </row>
    <row r="188" spans="1:33" x14ac:dyDescent="0.2">
      <c r="A188" s="5" t="s">
        <v>398</v>
      </c>
      <c r="B188" s="5">
        <v>50</v>
      </c>
      <c r="C188" s="6" t="str">
        <f t="shared" si="23"/>
        <v>Adulto</v>
      </c>
      <c r="D188" s="5" t="s">
        <v>48</v>
      </c>
      <c r="E188" s="5" t="s">
        <v>42</v>
      </c>
      <c r="F188" s="5" t="s">
        <v>43</v>
      </c>
      <c r="G188" s="5" t="s">
        <v>47</v>
      </c>
      <c r="H188" s="5" t="s">
        <v>51</v>
      </c>
      <c r="I188" s="70" t="s">
        <v>51</v>
      </c>
      <c r="J188" s="5">
        <v>2011</v>
      </c>
      <c r="K188" s="32"/>
      <c r="L188" s="57">
        <v>0.68</v>
      </c>
      <c r="M188" s="8" t="s">
        <v>178</v>
      </c>
      <c r="N188" s="8" t="s">
        <v>177</v>
      </c>
      <c r="O188" s="34">
        <v>0.35</v>
      </c>
      <c r="P188" s="11" t="s">
        <v>187</v>
      </c>
      <c r="Q188" s="52">
        <v>0</v>
      </c>
      <c r="R188" s="52" t="s">
        <v>188</v>
      </c>
      <c r="S188" s="53">
        <v>0.25</v>
      </c>
      <c r="T188" s="53" t="s">
        <v>188</v>
      </c>
      <c r="U188" s="54">
        <v>0</v>
      </c>
      <c r="V188" s="54" t="s">
        <v>188</v>
      </c>
      <c r="W188" s="65">
        <v>0.15</v>
      </c>
      <c r="X188" s="55" t="str">
        <f t="shared" si="24"/>
        <v>NINGUNA</v>
      </c>
      <c r="Y188" s="66">
        <f t="shared" si="25"/>
        <v>0.41500000000000004</v>
      </c>
      <c r="Z188" s="66">
        <f t="shared" si="26"/>
        <v>0.42</v>
      </c>
      <c r="AA188" s="66" t="str">
        <f t="shared" si="27"/>
        <v>BASICO</v>
      </c>
      <c r="AB188" s="1">
        <f t="shared" si="28"/>
        <v>2</v>
      </c>
      <c r="AC188" s="1">
        <f t="shared" si="29"/>
        <v>2</v>
      </c>
      <c r="AD188" s="1" t="str">
        <f t="shared" si="22"/>
        <v>LO REAL ES IGUAL QUE LO PERCIBIDO</v>
      </c>
      <c r="AE188" s="1">
        <f t="shared" si="30"/>
        <v>0</v>
      </c>
      <c r="AF188" s="1">
        <f t="shared" si="31"/>
        <v>1</v>
      </c>
      <c r="AG188" s="1">
        <f t="shared" si="32"/>
        <v>0</v>
      </c>
    </row>
    <row r="189" spans="1:33" x14ac:dyDescent="0.2">
      <c r="A189" s="5" t="s">
        <v>399</v>
      </c>
      <c r="B189" s="5">
        <v>23</v>
      </c>
      <c r="C189" s="6" t="str">
        <f t="shared" si="23"/>
        <v>Adulto Joven</v>
      </c>
      <c r="D189" s="5" t="s">
        <v>48</v>
      </c>
      <c r="E189" s="5" t="s">
        <v>57</v>
      </c>
      <c r="F189" s="5" t="s">
        <v>43</v>
      </c>
      <c r="G189" s="5" t="s">
        <v>47</v>
      </c>
      <c r="H189" s="5" t="s">
        <v>45</v>
      </c>
      <c r="I189" s="70" t="s">
        <v>51</v>
      </c>
      <c r="J189" s="5">
        <v>2012</v>
      </c>
      <c r="K189" s="32"/>
      <c r="L189" s="57">
        <v>0.71</v>
      </c>
      <c r="M189" s="8" t="s">
        <v>178</v>
      </c>
      <c r="N189" s="8" t="s">
        <v>177</v>
      </c>
      <c r="O189" s="34">
        <v>0.71</v>
      </c>
      <c r="P189" s="11" t="s">
        <v>185</v>
      </c>
      <c r="Q189" s="52">
        <v>0.37</v>
      </c>
      <c r="R189" s="52" t="s">
        <v>187</v>
      </c>
      <c r="S189" s="53">
        <v>0.5</v>
      </c>
      <c r="T189" s="53" t="s">
        <v>187</v>
      </c>
      <c r="U189" s="54">
        <v>0</v>
      </c>
      <c r="V189" s="54" t="s">
        <v>188</v>
      </c>
      <c r="W189" s="65">
        <v>0.4</v>
      </c>
      <c r="X189" s="55" t="str">
        <f t="shared" si="24"/>
        <v>BAJA</v>
      </c>
      <c r="Y189" s="66">
        <f t="shared" si="25"/>
        <v>0.55499999999999994</v>
      </c>
      <c r="Z189" s="66">
        <f t="shared" si="26"/>
        <v>0.56000000000000005</v>
      </c>
      <c r="AA189" s="66" t="str">
        <f t="shared" si="27"/>
        <v>MEDIO</v>
      </c>
      <c r="AB189" s="1">
        <f t="shared" si="28"/>
        <v>3</v>
      </c>
      <c r="AC189" s="1">
        <f t="shared" si="29"/>
        <v>2</v>
      </c>
      <c r="AD189" s="1" t="str">
        <f t="shared" si="22"/>
        <v>LO REAL ES MAYOR QUE LO PERCIBIDO</v>
      </c>
      <c r="AE189" s="1">
        <f t="shared" si="30"/>
        <v>1</v>
      </c>
      <c r="AF189" s="1">
        <f t="shared" si="31"/>
        <v>0</v>
      </c>
      <c r="AG189" s="1">
        <f t="shared" si="32"/>
        <v>0</v>
      </c>
    </row>
    <row r="190" spans="1:33" x14ac:dyDescent="0.2">
      <c r="A190" s="5" t="s">
        <v>400</v>
      </c>
      <c r="B190" s="5">
        <v>40</v>
      </c>
      <c r="C190" s="6" t="str">
        <f t="shared" si="23"/>
        <v>Adulto</v>
      </c>
      <c r="D190" s="5" t="s">
        <v>41</v>
      </c>
      <c r="E190" s="5" t="s">
        <v>118</v>
      </c>
      <c r="F190" s="5" t="s">
        <v>43</v>
      </c>
      <c r="G190" s="5" t="s">
        <v>47</v>
      </c>
      <c r="H190" s="5" t="s">
        <v>51</v>
      </c>
      <c r="I190" s="70" t="s">
        <v>51</v>
      </c>
      <c r="J190" s="5">
        <v>2010</v>
      </c>
      <c r="K190" s="32"/>
      <c r="L190" s="57">
        <v>0.75</v>
      </c>
      <c r="M190" s="8" t="s">
        <v>178</v>
      </c>
      <c r="N190" s="8" t="s">
        <v>177</v>
      </c>
      <c r="O190" s="34">
        <v>0.79</v>
      </c>
      <c r="P190" s="11" t="s">
        <v>186</v>
      </c>
      <c r="Q190" s="52">
        <v>0.43</v>
      </c>
      <c r="R190" s="52" t="s">
        <v>187</v>
      </c>
      <c r="S190" s="53">
        <v>0.5</v>
      </c>
      <c r="T190" s="53" t="s">
        <v>187</v>
      </c>
      <c r="U190" s="54">
        <v>0.25</v>
      </c>
      <c r="V190" s="54" t="s">
        <v>188</v>
      </c>
      <c r="W190" s="65">
        <v>0.49</v>
      </c>
      <c r="X190" s="55" t="str">
        <f t="shared" si="24"/>
        <v>BAJA</v>
      </c>
      <c r="Y190" s="66">
        <f t="shared" si="25"/>
        <v>0.62</v>
      </c>
      <c r="Z190" s="66">
        <f t="shared" si="26"/>
        <v>0.62</v>
      </c>
      <c r="AA190" s="66" t="str">
        <f t="shared" si="27"/>
        <v>MEDIO</v>
      </c>
      <c r="AB190" s="1">
        <f t="shared" si="28"/>
        <v>3</v>
      </c>
      <c r="AC190" s="1">
        <f t="shared" si="29"/>
        <v>2</v>
      </c>
      <c r="AD190" s="1" t="str">
        <f t="shared" si="22"/>
        <v>LO REAL ES MAYOR QUE LO PERCIBIDO</v>
      </c>
      <c r="AE190" s="1">
        <f t="shared" si="30"/>
        <v>1</v>
      </c>
      <c r="AF190" s="1">
        <f t="shared" si="31"/>
        <v>0</v>
      </c>
      <c r="AG190" s="1">
        <f t="shared" si="32"/>
        <v>0</v>
      </c>
    </row>
    <row r="191" spans="1:33" x14ac:dyDescent="0.2">
      <c r="A191" s="5" t="s">
        <v>401</v>
      </c>
      <c r="B191" s="5">
        <v>23</v>
      </c>
      <c r="C191" s="6" t="str">
        <f t="shared" si="23"/>
        <v>Adulto Joven</v>
      </c>
      <c r="D191" s="5" t="s">
        <v>48</v>
      </c>
      <c r="E191" s="5" t="s">
        <v>119</v>
      </c>
      <c r="F191" s="5" t="s">
        <v>43</v>
      </c>
      <c r="G191" s="5" t="s">
        <v>44</v>
      </c>
      <c r="H191" s="5" t="s">
        <v>45</v>
      </c>
      <c r="I191" s="70" t="s">
        <v>65</v>
      </c>
      <c r="J191" s="5">
        <v>2011</v>
      </c>
      <c r="K191" s="32"/>
      <c r="L191" s="57">
        <v>0.54</v>
      </c>
      <c r="M191" s="8" t="s">
        <v>178</v>
      </c>
      <c r="N191" s="8" t="s">
        <v>180</v>
      </c>
      <c r="O191" s="34">
        <v>0.61</v>
      </c>
      <c r="P191" s="11" t="s">
        <v>185</v>
      </c>
      <c r="Q191" s="52">
        <v>0.28000000000000003</v>
      </c>
      <c r="R191" s="52" t="s">
        <v>187</v>
      </c>
      <c r="S191" s="53">
        <v>0.75</v>
      </c>
      <c r="T191" s="53" t="s">
        <v>185</v>
      </c>
      <c r="U191" s="54">
        <v>0.5</v>
      </c>
      <c r="V191" s="54" t="s">
        <v>187</v>
      </c>
      <c r="W191" s="65">
        <v>0.54</v>
      </c>
      <c r="X191" s="55" t="str">
        <f t="shared" si="24"/>
        <v>MEDIA</v>
      </c>
      <c r="Y191" s="66">
        <f t="shared" si="25"/>
        <v>0.54</v>
      </c>
      <c r="Z191" s="66">
        <f t="shared" si="26"/>
        <v>0.54</v>
      </c>
      <c r="AA191" s="66" t="str">
        <f t="shared" si="27"/>
        <v>MEDIO</v>
      </c>
      <c r="AB191" s="1">
        <f t="shared" si="28"/>
        <v>3</v>
      </c>
      <c r="AC191" s="1">
        <f t="shared" si="29"/>
        <v>1</v>
      </c>
      <c r="AD191" s="1" t="str">
        <f t="shared" si="22"/>
        <v>LO REAL ES MAYOR QUE LO PERCIBIDO</v>
      </c>
      <c r="AE191" s="1">
        <f t="shared" si="30"/>
        <v>1</v>
      </c>
      <c r="AF191" s="1">
        <f t="shared" si="31"/>
        <v>0</v>
      </c>
      <c r="AG191" s="1">
        <f t="shared" si="32"/>
        <v>0</v>
      </c>
    </row>
    <row r="192" spans="1:33" x14ac:dyDescent="0.2">
      <c r="A192" s="5" t="s">
        <v>402</v>
      </c>
      <c r="B192" s="5">
        <v>24</v>
      </c>
      <c r="C192" s="6" t="str">
        <f t="shared" si="23"/>
        <v>Adulto Joven</v>
      </c>
      <c r="D192" s="5" t="s">
        <v>48</v>
      </c>
      <c r="E192" s="5" t="s">
        <v>120</v>
      </c>
      <c r="F192" s="5" t="s">
        <v>43</v>
      </c>
      <c r="G192" s="5" t="s">
        <v>44</v>
      </c>
      <c r="H192" s="5" t="s">
        <v>45</v>
      </c>
      <c r="I192" s="70" t="s">
        <v>51</v>
      </c>
      <c r="J192" s="5">
        <v>2012</v>
      </c>
      <c r="K192" s="32"/>
      <c r="L192" s="57">
        <v>0.79</v>
      </c>
      <c r="M192" s="8" t="s">
        <v>176</v>
      </c>
      <c r="N192" s="8" t="s">
        <v>177</v>
      </c>
      <c r="O192" s="34">
        <v>0.66</v>
      </c>
      <c r="P192" s="11" t="s">
        <v>185</v>
      </c>
      <c r="Q192" s="52">
        <v>0.4</v>
      </c>
      <c r="R192" s="52" t="s">
        <v>187</v>
      </c>
      <c r="S192" s="53">
        <v>0.5</v>
      </c>
      <c r="T192" s="53" t="s">
        <v>187</v>
      </c>
      <c r="U192" s="54">
        <v>0.25</v>
      </c>
      <c r="V192" s="54" t="s">
        <v>188</v>
      </c>
      <c r="W192" s="65">
        <v>0.45</v>
      </c>
      <c r="X192" s="55" t="str">
        <f t="shared" si="24"/>
        <v>BAJA</v>
      </c>
      <c r="Y192" s="66">
        <f t="shared" si="25"/>
        <v>0.62</v>
      </c>
      <c r="Z192" s="66">
        <f t="shared" si="26"/>
        <v>0.62</v>
      </c>
      <c r="AA192" s="66" t="str">
        <f t="shared" si="27"/>
        <v>MEDIO</v>
      </c>
      <c r="AB192" s="1">
        <f t="shared" si="28"/>
        <v>3</v>
      </c>
      <c r="AC192" s="1">
        <f t="shared" si="29"/>
        <v>2</v>
      </c>
      <c r="AD192" s="1" t="str">
        <f t="shared" si="22"/>
        <v>LO REAL ES MAYOR QUE LO PERCIBIDO</v>
      </c>
      <c r="AE192" s="1">
        <f t="shared" si="30"/>
        <v>1</v>
      </c>
      <c r="AF192" s="1">
        <f t="shared" si="31"/>
        <v>0</v>
      </c>
      <c r="AG192" s="1">
        <f t="shared" si="32"/>
        <v>0</v>
      </c>
    </row>
    <row r="193" spans="1:33" x14ac:dyDescent="0.2">
      <c r="A193" s="5" t="s">
        <v>403</v>
      </c>
      <c r="B193" s="5">
        <v>21</v>
      </c>
      <c r="C193" s="6" t="str">
        <f t="shared" si="23"/>
        <v>Adulto Joven</v>
      </c>
      <c r="D193" s="5" t="s">
        <v>48</v>
      </c>
      <c r="E193" s="5" t="s">
        <v>121</v>
      </c>
      <c r="F193" s="5" t="s">
        <v>50</v>
      </c>
      <c r="G193" s="5" t="s">
        <v>44</v>
      </c>
      <c r="H193" s="5" t="s">
        <v>49</v>
      </c>
      <c r="I193" s="70" t="s">
        <v>49</v>
      </c>
      <c r="J193" s="5">
        <v>2013</v>
      </c>
      <c r="K193" s="32"/>
      <c r="L193" s="57">
        <v>0.61</v>
      </c>
      <c r="M193" s="8" t="s">
        <v>178</v>
      </c>
      <c r="N193" s="8" t="s">
        <v>177</v>
      </c>
      <c r="O193" s="34">
        <v>0.65</v>
      </c>
      <c r="P193" s="11" t="s">
        <v>185</v>
      </c>
      <c r="Q193" s="52">
        <v>0.28000000000000003</v>
      </c>
      <c r="R193" s="52" t="s">
        <v>187</v>
      </c>
      <c r="S193" s="53">
        <v>0.5</v>
      </c>
      <c r="T193" s="53" t="s">
        <v>187</v>
      </c>
      <c r="U193" s="54">
        <v>0</v>
      </c>
      <c r="V193" s="54" t="s">
        <v>188</v>
      </c>
      <c r="W193" s="65">
        <v>0.36</v>
      </c>
      <c r="X193" s="55" t="str">
        <f t="shared" si="24"/>
        <v>BAJA</v>
      </c>
      <c r="Y193" s="66">
        <f t="shared" si="25"/>
        <v>0.48499999999999999</v>
      </c>
      <c r="Z193" s="66">
        <f t="shared" si="26"/>
        <v>0.49</v>
      </c>
      <c r="AA193" s="66" t="str">
        <f t="shared" si="27"/>
        <v>BASICO</v>
      </c>
      <c r="AB193" s="1">
        <f t="shared" si="28"/>
        <v>2</v>
      </c>
      <c r="AC193" s="1">
        <f t="shared" si="29"/>
        <v>4</v>
      </c>
      <c r="AD193" s="1" t="str">
        <f t="shared" si="22"/>
        <v>LO REAL ES MENOR QUE LO PERCIBIDO</v>
      </c>
      <c r="AE193" s="1">
        <f t="shared" si="30"/>
        <v>0</v>
      </c>
      <c r="AF193" s="1">
        <f t="shared" si="31"/>
        <v>0</v>
      </c>
      <c r="AG193" s="1">
        <f t="shared" si="32"/>
        <v>1</v>
      </c>
    </row>
    <row r="194" spans="1:33" x14ac:dyDescent="0.2">
      <c r="A194" s="5" t="s">
        <v>404</v>
      </c>
      <c r="B194" s="5">
        <v>62</v>
      </c>
      <c r="C194" s="6" t="str">
        <f t="shared" si="23"/>
        <v>Adulto Mayor</v>
      </c>
      <c r="D194" s="5" t="s">
        <v>48</v>
      </c>
      <c r="E194" s="5" t="s">
        <v>122</v>
      </c>
      <c r="F194" s="5" t="s">
        <v>43</v>
      </c>
      <c r="G194" s="5" t="s">
        <v>44</v>
      </c>
      <c r="H194" s="5" t="s">
        <v>51</v>
      </c>
      <c r="I194" s="70" t="s">
        <v>65</v>
      </c>
      <c r="J194" s="5">
        <v>2015</v>
      </c>
      <c r="K194" s="32"/>
      <c r="L194" s="57">
        <v>0.75</v>
      </c>
      <c r="M194" s="8" t="s">
        <v>178</v>
      </c>
      <c r="N194" s="8" t="s">
        <v>177</v>
      </c>
      <c r="O194" s="34">
        <v>0.27</v>
      </c>
      <c r="P194" s="11" t="s">
        <v>187</v>
      </c>
      <c r="Q194" s="52">
        <v>0.1</v>
      </c>
      <c r="R194" s="52" t="s">
        <v>188</v>
      </c>
      <c r="S194" s="53">
        <v>0</v>
      </c>
      <c r="T194" s="53" t="s">
        <v>188</v>
      </c>
      <c r="U194" s="54">
        <v>0</v>
      </c>
      <c r="V194" s="54" t="s">
        <v>188</v>
      </c>
      <c r="W194" s="65">
        <v>0.09</v>
      </c>
      <c r="X194" s="55" t="str">
        <f t="shared" si="24"/>
        <v>NINGUNA</v>
      </c>
      <c r="Y194" s="66">
        <f t="shared" si="25"/>
        <v>0.42</v>
      </c>
      <c r="Z194" s="66">
        <f t="shared" si="26"/>
        <v>0.42</v>
      </c>
      <c r="AA194" s="66" t="str">
        <f t="shared" si="27"/>
        <v>BASICO</v>
      </c>
      <c r="AB194" s="1">
        <f t="shared" si="28"/>
        <v>2</v>
      </c>
      <c r="AC194" s="1">
        <f t="shared" si="29"/>
        <v>1</v>
      </c>
      <c r="AD194" s="1" t="str">
        <f t="shared" ref="AD194:AD227" si="33">IF(AB194&lt;AC194,"LO REAL ES MENOR QUE LO PERCIBIDO",IF(AB194=AC194,"LO REAL ES IGUAL QUE LO PERCIBIDO","LO REAL ES MAYOR QUE LO PERCIBIDO"))</f>
        <v>LO REAL ES MAYOR QUE LO PERCIBIDO</v>
      </c>
      <c r="AE194" s="1">
        <f t="shared" si="30"/>
        <v>1</v>
      </c>
      <c r="AF194" s="1">
        <f t="shared" si="31"/>
        <v>0</v>
      </c>
      <c r="AG194" s="1">
        <f t="shared" si="32"/>
        <v>0</v>
      </c>
    </row>
    <row r="195" spans="1:33" x14ac:dyDescent="0.2">
      <c r="A195" s="5" t="s">
        <v>405</v>
      </c>
      <c r="B195" s="5">
        <v>26</v>
      </c>
      <c r="C195" s="6" t="str">
        <f t="shared" ref="C195:C227" si="34">IF((B195&lt;18),"Niño/Adolescente",(IF(AND((B195&gt;17),(B195&lt;30)),"Adulto Joven",(IF(AND((B195&gt;29),(B195&lt;60)),"Adulto","Adulto Mayor")))))</f>
        <v>Adulto Joven</v>
      </c>
      <c r="D195" s="5" t="s">
        <v>48</v>
      </c>
      <c r="E195" s="5" t="s">
        <v>83</v>
      </c>
      <c r="F195" s="5" t="s">
        <v>43</v>
      </c>
      <c r="G195" s="5" t="s">
        <v>47</v>
      </c>
      <c r="H195" s="5" t="s">
        <v>49</v>
      </c>
      <c r="I195" s="70" t="s">
        <v>49</v>
      </c>
      <c r="J195" s="5">
        <v>2009</v>
      </c>
      <c r="K195" s="32"/>
      <c r="L195" s="57">
        <v>0.71</v>
      </c>
      <c r="M195" s="8" t="s">
        <v>178</v>
      </c>
      <c r="N195" s="8" t="s">
        <v>177</v>
      </c>
      <c r="O195" s="34">
        <v>0.65</v>
      </c>
      <c r="P195" s="11" t="s">
        <v>185</v>
      </c>
      <c r="Q195" s="52">
        <v>0.5</v>
      </c>
      <c r="R195" s="52" t="s">
        <v>187</v>
      </c>
      <c r="S195" s="53">
        <v>0.5</v>
      </c>
      <c r="T195" s="53" t="s">
        <v>187</v>
      </c>
      <c r="U195" s="54">
        <v>0.5</v>
      </c>
      <c r="V195" s="54" t="s">
        <v>187</v>
      </c>
      <c r="W195" s="65">
        <v>0.54</v>
      </c>
      <c r="X195" s="55" t="str">
        <f t="shared" ref="X195:X227" si="35">IF(AND(W195&gt;0.75,W195&lt;=1),"ALTA",IF(AND(W195&gt;0.5,W195&lt;=0.75),"MEDIA",IF(AND(W195&gt;0.25,W195&lt;=0.5),"BAJA","NINGUNA")))</f>
        <v>MEDIA</v>
      </c>
      <c r="Y195" s="66">
        <f t="shared" ref="Y195:Y227" si="36">(W195+L195)/2</f>
        <v>0.625</v>
      </c>
      <c r="Z195" s="66">
        <f t="shared" ref="Z195:Z227" si="37">ROUND(Y195,2)</f>
        <v>0.63</v>
      </c>
      <c r="AA195" s="66" t="str">
        <f t="shared" ref="AA195:AA227" si="38">IF(AND(Z195&gt;0.75,Z195&lt;=1),"AVANZADO",IF(AND(Z195&gt;0.5,Z195&lt;=0.75),"MEDIO",IF(AND(Z195&gt;0.25,Z195&lt;=0.5),"BASICO","NINGUNO")))</f>
        <v>MEDIO</v>
      </c>
      <c r="AB195" s="1">
        <f t="shared" ref="AB195:AB227" si="39">IF(AA195="NINGUNO",1,IF(AA195="BASICO",2,IF(AA195="MEDIO",3,4)))</f>
        <v>3</v>
      </c>
      <c r="AC195" s="1">
        <f t="shared" ref="AC195:AC227" si="40">IF(I195="Ninguno",1,IF(I195="Básicos",2,IF(I195="Medios",3,4)))</f>
        <v>4</v>
      </c>
      <c r="AD195" s="1" t="str">
        <f t="shared" si="33"/>
        <v>LO REAL ES MENOR QUE LO PERCIBIDO</v>
      </c>
      <c r="AE195" s="1">
        <f t="shared" ref="AE195:AE227" si="41">IF(AB195&gt;AC195,1,0)</f>
        <v>0</v>
      </c>
      <c r="AF195" s="1">
        <f t="shared" ref="AF195:AF227" si="42">IF(AB195=AC195,1,0)</f>
        <v>0</v>
      </c>
      <c r="AG195" s="1">
        <f t="shared" ref="AG195:AG227" si="43">IF(AB195&lt;AC195,1,0)</f>
        <v>1</v>
      </c>
    </row>
    <row r="196" spans="1:33" x14ac:dyDescent="0.2">
      <c r="A196" s="5" t="s">
        <v>406</v>
      </c>
      <c r="B196" s="5">
        <v>26</v>
      </c>
      <c r="C196" s="6" t="str">
        <f t="shared" si="34"/>
        <v>Adulto Joven</v>
      </c>
      <c r="D196" s="5" t="s">
        <v>48</v>
      </c>
      <c r="E196" s="5" t="s">
        <v>42</v>
      </c>
      <c r="F196" s="5" t="s">
        <v>43</v>
      </c>
      <c r="G196" s="5" t="s">
        <v>44</v>
      </c>
      <c r="H196" s="5" t="s">
        <v>45</v>
      </c>
      <c r="I196" s="70" t="s">
        <v>45</v>
      </c>
      <c r="J196" s="5">
        <v>2010</v>
      </c>
      <c r="K196" s="32"/>
      <c r="L196" s="57">
        <v>0.71</v>
      </c>
      <c r="M196" s="8" t="s">
        <v>178</v>
      </c>
      <c r="N196" s="8" t="s">
        <v>177</v>
      </c>
      <c r="O196" s="34">
        <v>0.76</v>
      </c>
      <c r="P196" s="11" t="s">
        <v>186</v>
      </c>
      <c r="Q196" s="52">
        <v>0.45</v>
      </c>
      <c r="R196" s="52" t="s">
        <v>187</v>
      </c>
      <c r="S196" s="53">
        <v>0.25</v>
      </c>
      <c r="T196" s="53" t="s">
        <v>188</v>
      </c>
      <c r="U196" s="54">
        <v>0</v>
      </c>
      <c r="V196" s="54" t="s">
        <v>188</v>
      </c>
      <c r="W196" s="65">
        <v>0.37</v>
      </c>
      <c r="X196" s="55" t="str">
        <f t="shared" si="35"/>
        <v>BAJA</v>
      </c>
      <c r="Y196" s="66">
        <f t="shared" si="36"/>
        <v>0.54</v>
      </c>
      <c r="Z196" s="66">
        <f t="shared" si="37"/>
        <v>0.54</v>
      </c>
      <c r="AA196" s="66" t="str">
        <f t="shared" si="38"/>
        <v>MEDIO</v>
      </c>
      <c r="AB196" s="1">
        <f t="shared" si="39"/>
        <v>3</v>
      </c>
      <c r="AC196" s="1">
        <f t="shared" si="40"/>
        <v>3</v>
      </c>
      <c r="AD196" s="1" t="str">
        <f t="shared" si="33"/>
        <v>LO REAL ES IGUAL QUE LO PERCIBIDO</v>
      </c>
      <c r="AE196" s="1">
        <f t="shared" si="41"/>
        <v>0</v>
      </c>
      <c r="AF196" s="1">
        <f t="shared" si="42"/>
        <v>1</v>
      </c>
      <c r="AG196" s="1">
        <f t="shared" si="43"/>
        <v>0</v>
      </c>
    </row>
    <row r="197" spans="1:33" x14ac:dyDescent="0.2">
      <c r="A197" s="5" t="s">
        <v>407</v>
      </c>
      <c r="B197" s="5">
        <v>34</v>
      </c>
      <c r="C197" s="6" t="str">
        <f t="shared" si="34"/>
        <v>Adulto</v>
      </c>
      <c r="D197" s="5" t="s">
        <v>41</v>
      </c>
      <c r="E197" s="5" t="s">
        <v>42</v>
      </c>
      <c r="F197" s="5" t="s">
        <v>43</v>
      </c>
      <c r="G197" s="5" t="s">
        <v>70</v>
      </c>
      <c r="H197" s="5" t="s">
        <v>45</v>
      </c>
      <c r="I197" s="70" t="s">
        <v>45</v>
      </c>
      <c r="J197" s="5">
        <v>2007</v>
      </c>
      <c r="K197" s="32"/>
      <c r="L197" s="57">
        <v>0.86</v>
      </c>
      <c r="M197" s="8" t="s">
        <v>176</v>
      </c>
      <c r="N197" s="8" t="s">
        <v>181</v>
      </c>
      <c r="O197" s="34">
        <v>0.83</v>
      </c>
      <c r="P197" s="11" t="s">
        <v>186</v>
      </c>
      <c r="Q197" s="52">
        <v>0.25</v>
      </c>
      <c r="R197" s="52" t="s">
        <v>188</v>
      </c>
      <c r="S197" s="53">
        <v>0.5</v>
      </c>
      <c r="T197" s="53" t="s">
        <v>187</v>
      </c>
      <c r="U197" s="54">
        <v>0.25</v>
      </c>
      <c r="V197" s="54" t="s">
        <v>188</v>
      </c>
      <c r="W197" s="65">
        <v>0.46</v>
      </c>
      <c r="X197" s="55" t="str">
        <f t="shared" si="35"/>
        <v>BAJA</v>
      </c>
      <c r="Y197" s="66">
        <f t="shared" si="36"/>
        <v>0.66</v>
      </c>
      <c r="Z197" s="66">
        <f t="shared" si="37"/>
        <v>0.66</v>
      </c>
      <c r="AA197" s="66" t="str">
        <f t="shared" si="38"/>
        <v>MEDIO</v>
      </c>
      <c r="AB197" s="1">
        <f t="shared" si="39"/>
        <v>3</v>
      </c>
      <c r="AC197" s="1">
        <f t="shared" si="40"/>
        <v>3</v>
      </c>
      <c r="AD197" s="1" t="str">
        <f t="shared" si="33"/>
        <v>LO REAL ES IGUAL QUE LO PERCIBIDO</v>
      </c>
      <c r="AE197" s="1">
        <f t="shared" si="41"/>
        <v>0</v>
      </c>
      <c r="AF197" s="1">
        <f t="shared" si="42"/>
        <v>1</v>
      </c>
      <c r="AG197" s="1">
        <f t="shared" si="43"/>
        <v>0</v>
      </c>
    </row>
    <row r="198" spans="1:33" x14ac:dyDescent="0.2">
      <c r="A198" s="5" t="s">
        <v>408</v>
      </c>
      <c r="B198" s="5">
        <v>60</v>
      </c>
      <c r="C198" s="6" t="str">
        <f t="shared" si="34"/>
        <v>Adulto Mayor</v>
      </c>
      <c r="D198" s="5" t="s">
        <v>48</v>
      </c>
      <c r="E198" s="5" t="s">
        <v>42</v>
      </c>
      <c r="F198" s="5" t="s">
        <v>43</v>
      </c>
      <c r="G198" s="5" t="s">
        <v>47</v>
      </c>
      <c r="H198" s="5" t="s">
        <v>51</v>
      </c>
      <c r="I198" s="70" t="s">
        <v>65</v>
      </c>
      <c r="J198" s="5">
        <v>2010</v>
      </c>
      <c r="K198" s="32"/>
      <c r="L198" s="57">
        <v>0.68</v>
      </c>
      <c r="M198" s="8" t="s">
        <v>178</v>
      </c>
      <c r="N198" s="8" t="s">
        <v>177</v>
      </c>
      <c r="O198" s="34">
        <v>0.71</v>
      </c>
      <c r="P198" s="11" t="s">
        <v>185</v>
      </c>
      <c r="Q198" s="52">
        <v>0.4</v>
      </c>
      <c r="R198" s="52" t="s">
        <v>187</v>
      </c>
      <c r="S198" s="53">
        <v>0.25</v>
      </c>
      <c r="T198" s="53" t="s">
        <v>188</v>
      </c>
      <c r="U198" s="54">
        <v>0</v>
      </c>
      <c r="V198" s="54" t="s">
        <v>188</v>
      </c>
      <c r="W198" s="65">
        <v>0.34</v>
      </c>
      <c r="X198" s="55" t="str">
        <f t="shared" si="35"/>
        <v>BAJA</v>
      </c>
      <c r="Y198" s="66">
        <f t="shared" si="36"/>
        <v>0.51</v>
      </c>
      <c r="Z198" s="66">
        <f t="shared" si="37"/>
        <v>0.51</v>
      </c>
      <c r="AA198" s="66" t="str">
        <f t="shared" si="38"/>
        <v>MEDIO</v>
      </c>
      <c r="AB198" s="1">
        <f t="shared" si="39"/>
        <v>3</v>
      </c>
      <c r="AC198" s="1">
        <f t="shared" si="40"/>
        <v>1</v>
      </c>
      <c r="AD198" s="1" t="str">
        <f t="shared" si="33"/>
        <v>LO REAL ES MAYOR QUE LO PERCIBIDO</v>
      </c>
      <c r="AE198" s="1">
        <f t="shared" si="41"/>
        <v>1</v>
      </c>
      <c r="AF198" s="1">
        <f t="shared" si="42"/>
        <v>0</v>
      </c>
      <c r="AG198" s="1">
        <f t="shared" si="43"/>
        <v>0</v>
      </c>
    </row>
    <row r="199" spans="1:33" x14ac:dyDescent="0.2">
      <c r="A199" s="5" t="s">
        <v>409</v>
      </c>
      <c r="B199" s="5">
        <v>65</v>
      </c>
      <c r="C199" s="6" t="str">
        <f t="shared" si="34"/>
        <v>Adulto Mayor</v>
      </c>
      <c r="D199" s="5" t="s">
        <v>41</v>
      </c>
      <c r="E199" s="5" t="s">
        <v>42</v>
      </c>
      <c r="F199" s="5" t="s">
        <v>43</v>
      </c>
      <c r="G199" s="5" t="s">
        <v>68</v>
      </c>
      <c r="H199" s="5" t="s">
        <v>51</v>
      </c>
      <c r="I199" s="70" t="s">
        <v>65</v>
      </c>
      <c r="J199" s="5">
        <v>2018</v>
      </c>
      <c r="K199" s="32"/>
      <c r="L199" s="57">
        <v>0.82</v>
      </c>
      <c r="M199" s="8" t="s">
        <v>176</v>
      </c>
      <c r="N199" s="8" t="s">
        <v>181</v>
      </c>
      <c r="O199" s="34">
        <v>0.73</v>
      </c>
      <c r="P199" s="11" t="s">
        <v>185</v>
      </c>
      <c r="Q199" s="52">
        <v>0.15</v>
      </c>
      <c r="R199" s="52" t="s">
        <v>188</v>
      </c>
      <c r="S199" s="53">
        <v>0.5</v>
      </c>
      <c r="T199" s="53" t="s">
        <v>187</v>
      </c>
      <c r="U199" s="54">
        <v>0</v>
      </c>
      <c r="V199" s="54" t="s">
        <v>188</v>
      </c>
      <c r="W199" s="65">
        <v>0.35</v>
      </c>
      <c r="X199" s="55" t="str">
        <f t="shared" si="35"/>
        <v>BAJA</v>
      </c>
      <c r="Y199" s="66">
        <f t="shared" si="36"/>
        <v>0.58499999999999996</v>
      </c>
      <c r="Z199" s="66">
        <f t="shared" si="37"/>
        <v>0.59</v>
      </c>
      <c r="AA199" s="66" t="str">
        <f t="shared" si="38"/>
        <v>MEDIO</v>
      </c>
      <c r="AB199" s="1">
        <f t="shared" si="39"/>
        <v>3</v>
      </c>
      <c r="AC199" s="1">
        <f t="shared" si="40"/>
        <v>1</v>
      </c>
      <c r="AD199" s="1" t="str">
        <f t="shared" si="33"/>
        <v>LO REAL ES MAYOR QUE LO PERCIBIDO</v>
      </c>
      <c r="AE199" s="1">
        <f t="shared" si="41"/>
        <v>1</v>
      </c>
      <c r="AF199" s="1">
        <f t="shared" si="42"/>
        <v>0</v>
      </c>
      <c r="AG199" s="1">
        <f t="shared" si="43"/>
        <v>0</v>
      </c>
    </row>
    <row r="200" spans="1:33" x14ac:dyDescent="0.2">
      <c r="A200" s="5" t="s">
        <v>410</v>
      </c>
      <c r="B200" s="5">
        <v>22</v>
      </c>
      <c r="C200" s="6" t="str">
        <f t="shared" si="34"/>
        <v>Adulto Joven</v>
      </c>
      <c r="D200" s="5" t="s">
        <v>48</v>
      </c>
      <c r="E200" s="5" t="s">
        <v>123</v>
      </c>
      <c r="F200" s="5" t="s">
        <v>43</v>
      </c>
      <c r="G200" s="5" t="s">
        <v>47</v>
      </c>
      <c r="H200" s="5" t="s">
        <v>45</v>
      </c>
      <c r="I200" s="70" t="s">
        <v>45</v>
      </c>
      <c r="J200" s="5">
        <v>2009</v>
      </c>
      <c r="K200" s="32"/>
      <c r="L200" s="57">
        <v>0.64</v>
      </c>
      <c r="M200" s="8" t="s">
        <v>178</v>
      </c>
      <c r="N200" s="8" t="s">
        <v>177</v>
      </c>
      <c r="O200" s="34">
        <v>0.69</v>
      </c>
      <c r="P200" s="11" t="s">
        <v>185</v>
      </c>
      <c r="Q200" s="52">
        <v>0.52</v>
      </c>
      <c r="R200" s="52" t="s">
        <v>185</v>
      </c>
      <c r="S200" s="53">
        <v>0.75</v>
      </c>
      <c r="T200" s="53" t="s">
        <v>185</v>
      </c>
      <c r="U200" s="54">
        <v>0</v>
      </c>
      <c r="V200" s="54" t="s">
        <v>188</v>
      </c>
      <c r="W200" s="65">
        <v>0.49</v>
      </c>
      <c r="X200" s="55" t="str">
        <f t="shared" si="35"/>
        <v>BAJA</v>
      </c>
      <c r="Y200" s="66">
        <f t="shared" si="36"/>
        <v>0.56499999999999995</v>
      </c>
      <c r="Z200" s="66">
        <f t="shared" si="37"/>
        <v>0.56999999999999995</v>
      </c>
      <c r="AA200" s="66" t="str">
        <f t="shared" si="38"/>
        <v>MEDIO</v>
      </c>
      <c r="AB200" s="1">
        <f t="shared" si="39"/>
        <v>3</v>
      </c>
      <c r="AC200" s="1">
        <f t="shared" si="40"/>
        <v>3</v>
      </c>
      <c r="AD200" s="1" t="str">
        <f t="shared" si="33"/>
        <v>LO REAL ES IGUAL QUE LO PERCIBIDO</v>
      </c>
      <c r="AE200" s="1">
        <f t="shared" si="41"/>
        <v>0</v>
      </c>
      <c r="AF200" s="1">
        <f t="shared" si="42"/>
        <v>1</v>
      </c>
      <c r="AG200" s="1">
        <f t="shared" si="43"/>
        <v>0</v>
      </c>
    </row>
    <row r="201" spans="1:33" x14ac:dyDescent="0.2">
      <c r="A201" s="5" t="s">
        <v>411</v>
      </c>
      <c r="B201" s="5">
        <v>24</v>
      </c>
      <c r="C201" s="6" t="str">
        <f t="shared" si="34"/>
        <v>Adulto Joven</v>
      </c>
      <c r="D201" s="5" t="s">
        <v>48</v>
      </c>
      <c r="E201" s="5" t="s">
        <v>42</v>
      </c>
      <c r="F201" s="5" t="s">
        <v>43</v>
      </c>
      <c r="G201" s="5" t="s">
        <v>44</v>
      </c>
      <c r="H201" s="5" t="s">
        <v>49</v>
      </c>
      <c r="I201" s="70" t="s">
        <v>45</v>
      </c>
      <c r="J201" s="5">
        <v>2010</v>
      </c>
      <c r="K201" s="32"/>
      <c r="L201" s="57">
        <v>0.86</v>
      </c>
      <c r="M201" s="8" t="s">
        <v>176</v>
      </c>
      <c r="N201" s="8" t="s">
        <v>181</v>
      </c>
      <c r="O201" s="34">
        <v>0.62</v>
      </c>
      <c r="P201" s="11" t="s">
        <v>185</v>
      </c>
      <c r="Q201" s="52">
        <v>0.28000000000000003</v>
      </c>
      <c r="R201" s="52" t="s">
        <v>187</v>
      </c>
      <c r="S201" s="53">
        <v>0.5</v>
      </c>
      <c r="T201" s="53" t="s">
        <v>187</v>
      </c>
      <c r="U201" s="54">
        <v>0</v>
      </c>
      <c r="V201" s="54" t="s">
        <v>188</v>
      </c>
      <c r="W201" s="65">
        <v>0.35</v>
      </c>
      <c r="X201" s="55" t="str">
        <f t="shared" si="35"/>
        <v>BAJA</v>
      </c>
      <c r="Y201" s="66">
        <f t="shared" si="36"/>
        <v>0.60499999999999998</v>
      </c>
      <c r="Z201" s="66">
        <f t="shared" si="37"/>
        <v>0.61</v>
      </c>
      <c r="AA201" s="66" t="str">
        <f t="shared" si="38"/>
        <v>MEDIO</v>
      </c>
      <c r="AB201" s="1">
        <f t="shared" si="39"/>
        <v>3</v>
      </c>
      <c r="AC201" s="1">
        <f t="shared" si="40"/>
        <v>3</v>
      </c>
      <c r="AD201" s="1" t="str">
        <f t="shared" si="33"/>
        <v>LO REAL ES IGUAL QUE LO PERCIBIDO</v>
      </c>
      <c r="AE201" s="1">
        <f t="shared" si="41"/>
        <v>0</v>
      </c>
      <c r="AF201" s="1">
        <f t="shared" si="42"/>
        <v>1</v>
      </c>
      <c r="AG201" s="1">
        <f t="shared" si="43"/>
        <v>0</v>
      </c>
    </row>
    <row r="202" spans="1:33" x14ac:dyDescent="0.2">
      <c r="A202" s="5" t="s">
        <v>412</v>
      </c>
      <c r="B202" s="5">
        <v>24</v>
      </c>
      <c r="C202" s="6" t="str">
        <f t="shared" si="34"/>
        <v>Adulto Joven</v>
      </c>
      <c r="D202" s="5" t="s">
        <v>41</v>
      </c>
      <c r="E202" s="5" t="s">
        <v>57</v>
      </c>
      <c r="F202" s="5" t="s">
        <v>43</v>
      </c>
      <c r="G202" s="5" t="s">
        <v>44</v>
      </c>
      <c r="H202" s="5" t="s">
        <v>45</v>
      </c>
      <c r="I202" s="70" t="s">
        <v>45</v>
      </c>
      <c r="J202" s="5">
        <v>2010</v>
      </c>
      <c r="K202" s="32"/>
      <c r="L202" s="57">
        <v>1</v>
      </c>
      <c r="M202" s="8" t="s">
        <v>176</v>
      </c>
      <c r="N202" s="8" t="s">
        <v>181</v>
      </c>
      <c r="O202" s="34">
        <v>0.85</v>
      </c>
      <c r="P202" s="11" t="s">
        <v>186</v>
      </c>
      <c r="Q202" s="52">
        <v>0.42</v>
      </c>
      <c r="R202" s="52" t="s">
        <v>187</v>
      </c>
      <c r="S202" s="53">
        <v>0.5</v>
      </c>
      <c r="T202" s="53" t="s">
        <v>187</v>
      </c>
      <c r="U202" s="54">
        <v>0.5</v>
      </c>
      <c r="V202" s="54" t="s">
        <v>187</v>
      </c>
      <c r="W202" s="65">
        <v>0.56999999999999995</v>
      </c>
      <c r="X202" s="55" t="str">
        <f t="shared" si="35"/>
        <v>MEDIA</v>
      </c>
      <c r="Y202" s="66">
        <f t="shared" si="36"/>
        <v>0.78499999999999992</v>
      </c>
      <c r="Z202" s="66">
        <f t="shared" si="37"/>
        <v>0.79</v>
      </c>
      <c r="AA202" s="66" t="str">
        <f t="shared" si="38"/>
        <v>AVANZADO</v>
      </c>
      <c r="AB202" s="1">
        <f t="shared" si="39"/>
        <v>4</v>
      </c>
      <c r="AC202" s="1">
        <f t="shared" si="40"/>
        <v>3</v>
      </c>
      <c r="AD202" s="1" t="str">
        <f t="shared" si="33"/>
        <v>LO REAL ES MAYOR QUE LO PERCIBIDO</v>
      </c>
      <c r="AE202" s="1">
        <f t="shared" si="41"/>
        <v>1</v>
      </c>
      <c r="AF202" s="1">
        <f t="shared" si="42"/>
        <v>0</v>
      </c>
      <c r="AG202" s="1">
        <f t="shared" si="43"/>
        <v>0</v>
      </c>
    </row>
    <row r="203" spans="1:33" x14ac:dyDescent="0.2">
      <c r="A203" s="5" t="s">
        <v>413</v>
      </c>
      <c r="B203" s="5">
        <v>53</v>
      </c>
      <c r="C203" s="6" t="str">
        <f t="shared" si="34"/>
        <v>Adulto</v>
      </c>
      <c r="D203" s="5" t="s">
        <v>48</v>
      </c>
      <c r="E203" s="5" t="s">
        <v>42</v>
      </c>
      <c r="F203" s="5" t="s">
        <v>43</v>
      </c>
      <c r="G203" s="5" t="s">
        <v>47</v>
      </c>
      <c r="H203" s="5" t="s">
        <v>45</v>
      </c>
      <c r="I203" s="70" t="s">
        <v>45</v>
      </c>
      <c r="J203" s="5">
        <v>2014</v>
      </c>
      <c r="K203" s="32"/>
      <c r="L203" s="57">
        <v>0.71</v>
      </c>
      <c r="M203" s="8" t="s">
        <v>178</v>
      </c>
      <c r="N203" s="8" t="s">
        <v>177</v>
      </c>
      <c r="O203" s="34">
        <v>0.78</v>
      </c>
      <c r="P203" s="11" t="s">
        <v>186</v>
      </c>
      <c r="Q203" s="52">
        <v>0.28000000000000003</v>
      </c>
      <c r="R203" s="52" t="s">
        <v>187</v>
      </c>
      <c r="S203" s="53">
        <v>0.25</v>
      </c>
      <c r="T203" s="53" t="s">
        <v>188</v>
      </c>
      <c r="U203" s="54">
        <v>0.25</v>
      </c>
      <c r="V203" s="54" t="s">
        <v>188</v>
      </c>
      <c r="W203" s="65">
        <v>0.39</v>
      </c>
      <c r="X203" s="55" t="str">
        <f t="shared" si="35"/>
        <v>BAJA</v>
      </c>
      <c r="Y203" s="66">
        <f t="shared" si="36"/>
        <v>0.55000000000000004</v>
      </c>
      <c r="Z203" s="66">
        <f t="shared" si="37"/>
        <v>0.55000000000000004</v>
      </c>
      <c r="AA203" s="66" t="str">
        <f t="shared" si="38"/>
        <v>MEDIO</v>
      </c>
      <c r="AB203" s="1">
        <f t="shared" si="39"/>
        <v>3</v>
      </c>
      <c r="AC203" s="1">
        <f t="shared" si="40"/>
        <v>3</v>
      </c>
      <c r="AD203" s="1" t="str">
        <f t="shared" si="33"/>
        <v>LO REAL ES IGUAL QUE LO PERCIBIDO</v>
      </c>
      <c r="AE203" s="1">
        <f t="shared" si="41"/>
        <v>0</v>
      </c>
      <c r="AF203" s="1">
        <f t="shared" si="42"/>
        <v>1</v>
      </c>
      <c r="AG203" s="1">
        <f t="shared" si="43"/>
        <v>0</v>
      </c>
    </row>
    <row r="204" spans="1:33" x14ac:dyDescent="0.2">
      <c r="A204" s="5" t="s">
        <v>414</v>
      </c>
      <c r="B204" s="5">
        <v>22</v>
      </c>
      <c r="C204" s="6" t="str">
        <f t="shared" si="34"/>
        <v>Adulto Joven</v>
      </c>
      <c r="D204" s="5" t="s">
        <v>48</v>
      </c>
      <c r="E204" s="5" t="s">
        <v>124</v>
      </c>
      <c r="F204" s="5" t="s">
        <v>43</v>
      </c>
      <c r="G204" s="5" t="s">
        <v>44</v>
      </c>
      <c r="H204" s="5" t="s">
        <v>45</v>
      </c>
      <c r="I204" s="70" t="s">
        <v>45</v>
      </c>
      <c r="J204" s="5">
        <v>2009</v>
      </c>
      <c r="K204" s="32"/>
      <c r="L204" s="57">
        <v>0.54</v>
      </c>
      <c r="M204" s="8" t="s">
        <v>178</v>
      </c>
      <c r="N204" s="8" t="s">
        <v>180</v>
      </c>
      <c r="O204" s="34">
        <v>0.68</v>
      </c>
      <c r="P204" s="11" t="s">
        <v>185</v>
      </c>
      <c r="Q204" s="52">
        <v>0.27</v>
      </c>
      <c r="R204" s="52" t="s">
        <v>187</v>
      </c>
      <c r="S204" s="53">
        <v>0.25</v>
      </c>
      <c r="T204" s="53" t="s">
        <v>188</v>
      </c>
      <c r="U204" s="54">
        <v>0</v>
      </c>
      <c r="V204" s="54" t="s">
        <v>188</v>
      </c>
      <c r="W204" s="65">
        <v>0.3</v>
      </c>
      <c r="X204" s="55" t="str">
        <f t="shared" si="35"/>
        <v>BAJA</v>
      </c>
      <c r="Y204" s="66">
        <f t="shared" si="36"/>
        <v>0.42000000000000004</v>
      </c>
      <c r="Z204" s="66">
        <f t="shared" si="37"/>
        <v>0.42</v>
      </c>
      <c r="AA204" s="66" t="str">
        <f t="shared" si="38"/>
        <v>BASICO</v>
      </c>
      <c r="AB204" s="1">
        <f t="shared" si="39"/>
        <v>2</v>
      </c>
      <c r="AC204" s="1">
        <f t="shared" si="40"/>
        <v>3</v>
      </c>
      <c r="AD204" s="1" t="str">
        <f t="shared" si="33"/>
        <v>LO REAL ES MENOR QUE LO PERCIBIDO</v>
      </c>
      <c r="AE204" s="1">
        <f t="shared" si="41"/>
        <v>0</v>
      </c>
      <c r="AF204" s="1">
        <f t="shared" si="42"/>
        <v>0</v>
      </c>
      <c r="AG204" s="1">
        <f t="shared" si="43"/>
        <v>1</v>
      </c>
    </row>
    <row r="205" spans="1:33" x14ac:dyDescent="0.2">
      <c r="A205" s="5" t="s">
        <v>415</v>
      </c>
      <c r="B205" s="5">
        <v>25</v>
      </c>
      <c r="C205" s="6" t="str">
        <f t="shared" si="34"/>
        <v>Adulto Joven</v>
      </c>
      <c r="D205" s="5" t="s">
        <v>48</v>
      </c>
      <c r="E205" s="5" t="s">
        <v>42</v>
      </c>
      <c r="F205" s="5" t="s">
        <v>43</v>
      </c>
      <c r="G205" s="5" t="s">
        <v>44</v>
      </c>
      <c r="H205" s="5" t="s">
        <v>49</v>
      </c>
      <c r="I205" s="70" t="s">
        <v>49</v>
      </c>
      <c r="J205" s="5">
        <v>2009</v>
      </c>
      <c r="K205" s="32"/>
      <c r="L205" s="57">
        <v>0.46</v>
      </c>
      <c r="M205" s="8" t="s">
        <v>179</v>
      </c>
      <c r="N205" s="8" t="s">
        <v>180</v>
      </c>
      <c r="O205" s="34">
        <v>0.47</v>
      </c>
      <c r="P205" s="11" t="s">
        <v>187</v>
      </c>
      <c r="Q205" s="52">
        <v>0.23</v>
      </c>
      <c r="R205" s="52" t="s">
        <v>188</v>
      </c>
      <c r="S205" s="53">
        <v>0.5</v>
      </c>
      <c r="T205" s="53" t="s">
        <v>187</v>
      </c>
      <c r="U205" s="54">
        <v>0</v>
      </c>
      <c r="V205" s="54" t="s">
        <v>188</v>
      </c>
      <c r="W205" s="65">
        <v>0.3</v>
      </c>
      <c r="X205" s="55" t="str">
        <f t="shared" si="35"/>
        <v>BAJA</v>
      </c>
      <c r="Y205" s="66">
        <f t="shared" si="36"/>
        <v>0.38</v>
      </c>
      <c r="Z205" s="66">
        <f t="shared" si="37"/>
        <v>0.38</v>
      </c>
      <c r="AA205" s="66" t="str">
        <f t="shared" si="38"/>
        <v>BASICO</v>
      </c>
      <c r="AB205" s="1">
        <f t="shared" si="39"/>
        <v>2</v>
      </c>
      <c r="AC205" s="1">
        <f t="shared" si="40"/>
        <v>4</v>
      </c>
      <c r="AD205" s="1" t="str">
        <f t="shared" si="33"/>
        <v>LO REAL ES MENOR QUE LO PERCIBIDO</v>
      </c>
      <c r="AE205" s="1">
        <f t="shared" si="41"/>
        <v>0</v>
      </c>
      <c r="AF205" s="1">
        <f t="shared" si="42"/>
        <v>0</v>
      </c>
      <c r="AG205" s="1">
        <f t="shared" si="43"/>
        <v>1</v>
      </c>
    </row>
    <row r="206" spans="1:33" x14ac:dyDescent="0.2">
      <c r="A206" s="5" t="s">
        <v>416</v>
      </c>
      <c r="B206" s="5">
        <v>47</v>
      </c>
      <c r="C206" s="6" t="str">
        <f t="shared" si="34"/>
        <v>Adulto</v>
      </c>
      <c r="D206" s="5" t="s">
        <v>41</v>
      </c>
      <c r="E206" s="5" t="s">
        <v>42</v>
      </c>
      <c r="F206" s="5" t="s">
        <v>43</v>
      </c>
      <c r="G206" s="5" t="s">
        <v>47</v>
      </c>
      <c r="H206" s="5" t="s">
        <v>51</v>
      </c>
      <c r="I206" s="70" t="s">
        <v>51</v>
      </c>
      <c r="J206" s="5">
        <v>2012</v>
      </c>
      <c r="K206" s="32"/>
      <c r="L206" s="57">
        <v>0.86</v>
      </c>
      <c r="M206" s="8" t="s">
        <v>176</v>
      </c>
      <c r="N206" s="8" t="s">
        <v>181</v>
      </c>
      <c r="O206" s="34">
        <v>0.7</v>
      </c>
      <c r="P206" s="11" t="s">
        <v>185</v>
      </c>
      <c r="Q206" s="52">
        <v>0.43</v>
      </c>
      <c r="R206" s="52" t="s">
        <v>187</v>
      </c>
      <c r="S206" s="53">
        <v>0</v>
      </c>
      <c r="T206" s="53" t="s">
        <v>188</v>
      </c>
      <c r="U206" s="54">
        <v>0</v>
      </c>
      <c r="V206" s="54" t="s">
        <v>188</v>
      </c>
      <c r="W206" s="65">
        <v>0.28000000000000003</v>
      </c>
      <c r="X206" s="55" t="str">
        <f t="shared" si="35"/>
        <v>BAJA</v>
      </c>
      <c r="Y206" s="66">
        <f t="shared" si="36"/>
        <v>0.57000000000000006</v>
      </c>
      <c r="Z206" s="66">
        <f t="shared" si="37"/>
        <v>0.56999999999999995</v>
      </c>
      <c r="AA206" s="66" t="str">
        <f t="shared" si="38"/>
        <v>MEDIO</v>
      </c>
      <c r="AB206" s="1">
        <f t="shared" si="39"/>
        <v>3</v>
      </c>
      <c r="AC206" s="1">
        <f t="shared" si="40"/>
        <v>2</v>
      </c>
      <c r="AD206" s="1" t="str">
        <f t="shared" si="33"/>
        <v>LO REAL ES MAYOR QUE LO PERCIBIDO</v>
      </c>
      <c r="AE206" s="1">
        <f t="shared" si="41"/>
        <v>1</v>
      </c>
      <c r="AF206" s="1">
        <f t="shared" si="42"/>
        <v>0</v>
      </c>
      <c r="AG206" s="1">
        <f t="shared" si="43"/>
        <v>0</v>
      </c>
    </row>
    <row r="207" spans="1:33" x14ac:dyDescent="0.2">
      <c r="A207" s="5" t="s">
        <v>417</v>
      </c>
      <c r="B207" s="5">
        <v>83</v>
      </c>
      <c r="C207" s="6" t="str">
        <f t="shared" si="34"/>
        <v>Adulto Mayor</v>
      </c>
      <c r="D207" s="5" t="s">
        <v>41</v>
      </c>
      <c r="E207" s="5" t="s">
        <v>42</v>
      </c>
      <c r="F207" s="5" t="s">
        <v>43</v>
      </c>
      <c r="G207" s="5" t="s">
        <v>47</v>
      </c>
      <c r="H207" s="5" t="s">
        <v>51</v>
      </c>
      <c r="I207" s="70" t="s">
        <v>51</v>
      </c>
      <c r="J207" s="5">
        <v>2008</v>
      </c>
      <c r="K207" s="32"/>
      <c r="L207" s="57">
        <v>0.86</v>
      </c>
      <c r="M207" s="8" t="s">
        <v>176</v>
      </c>
      <c r="N207" s="8" t="s">
        <v>181</v>
      </c>
      <c r="O207" s="34">
        <v>0.7</v>
      </c>
      <c r="P207" s="11" t="s">
        <v>185</v>
      </c>
      <c r="Q207" s="52">
        <v>0.12</v>
      </c>
      <c r="R207" s="52" t="s">
        <v>188</v>
      </c>
      <c r="S207" s="53">
        <v>0</v>
      </c>
      <c r="T207" s="53" t="s">
        <v>188</v>
      </c>
      <c r="U207" s="54">
        <v>0</v>
      </c>
      <c r="V207" s="54" t="s">
        <v>188</v>
      </c>
      <c r="W207" s="65">
        <v>0.21</v>
      </c>
      <c r="X207" s="55" t="str">
        <f t="shared" si="35"/>
        <v>NINGUNA</v>
      </c>
      <c r="Y207" s="66">
        <f t="shared" si="36"/>
        <v>0.53500000000000003</v>
      </c>
      <c r="Z207" s="66">
        <f t="shared" si="37"/>
        <v>0.54</v>
      </c>
      <c r="AA207" s="66" t="str">
        <f t="shared" si="38"/>
        <v>MEDIO</v>
      </c>
      <c r="AB207" s="1">
        <f t="shared" si="39"/>
        <v>3</v>
      </c>
      <c r="AC207" s="1">
        <f t="shared" si="40"/>
        <v>2</v>
      </c>
      <c r="AD207" s="1" t="str">
        <f t="shared" si="33"/>
        <v>LO REAL ES MAYOR QUE LO PERCIBIDO</v>
      </c>
      <c r="AE207" s="1">
        <f t="shared" si="41"/>
        <v>1</v>
      </c>
      <c r="AF207" s="1">
        <f t="shared" si="42"/>
        <v>0</v>
      </c>
      <c r="AG207" s="1">
        <f t="shared" si="43"/>
        <v>0</v>
      </c>
    </row>
    <row r="208" spans="1:33" x14ac:dyDescent="0.2">
      <c r="A208" s="5" t="s">
        <v>418</v>
      </c>
      <c r="B208" s="5">
        <v>27</v>
      </c>
      <c r="C208" s="6" t="str">
        <f t="shared" si="34"/>
        <v>Adulto Joven</v>
      </c>
      <c r="D208" s="5" t="s">
        <v>48</v>
      </c>
      <c r="E208" s="5" t="s">
        <v>42</v>
      </c>
      <c r="F208" s="5" t="s">
        <v>43</v>
      </c>
      <c r="G208" s="5" t="s">
        <v>47</v>
      </c>
      <c r="H208" s="5" t="s">
        <v>49</v>
      </c>
      <c r="I208" s="70" t="s">
        <v>49</v>
      </c>
      <c r="J208" s="5">
        <v>2010</v>
      </c>
      <c r="K208" s="32"/>
      <c r="L208" s="57">
        <v>0.64</v>
      </c>
      <c r="M208" s="8" t="s">
        <v>178</v>
      </c>
      <c r="N208" s="8" t="s">
        <v>177</v>
      </c>
      <c r="O208" s="34">
        <v>0.84</v>
      </c>
      <c r="P208" s="11" t="s">
        <v>186</v>
      </c>
      <c r="Q208" s="52">
        <v>0.4</v>
      </c>
      <c r="R208" s="52" t="s">
        <v>187</v>
      </c>
      <c r="S208" s="53">
        <v>0.5</v>
      </c>
      <c r="T208" s="53" t="s">
        <v>187</v>
      </c>
      <c r="U208" s="54">
        <v>0</v>
      </c>
      <c r="V208" s="54" t="s">
        <v>188</v>
      </c>
      <c r="W208" s="65">
        <v>0.44</v>
      </c>
      <c r="X208" s="55" t="str">
        <f t="shared" si="35"/>
        <v>BAJA</v>
      </c>
      <c r="Y208" s="66">
        <f t="shared" si="36"/>
        <v>0.54</v>
      </c>
      <c r="Z208" s="66">
        <f t="shared" si="37"/>
        <v>0.54</v>
      </c>
      <c r="AA208" s="66" t="str">
        <f t="shared" si="38"/>
        <v>MEDIO</v>
      </c>
      <c r="AB208" s="1">
        <f t="shared" si="39"/>
        <v>3</v>
      </c>
      <c r="AC208" s="1">
        <f t="shared" si="40"/>
        <v>4</v>
      </c>
      <c r="AD208" s="1" t="str">
        <f t="shared" si="33"/>
        <v>LO REAL ES MENOR QUE LO PERCIBIDO</v>
      </c>
      <c r="AE208" s="1">
        <f t="shared" si="41"/>
        <v>0</v>
      </c>
      <c r="AF208" s="1">
        <f t="shared" si="42"/>
        <v>0</v>
      </c>
      <c r="AG208" s="1">
        <f t="shared" si="43"/>
        <v>1</v>
      </c>
    </row>
    <row r="209" spans="1:33" x14ac:dyDescent="0.2">
      <c r="A209" s="5" t="s">
        <v>419</v>
      </c>
      <c r="B209" s="5">
        <v>57</v>
      </c>
      <c r="C209" s="6" t="str">
        <f t="shared" si="34"/>
        <v>Adulto</v>
      </c>
      <c r="D209" s="5" t="s">
        <v>41</v>
      </c>
      <c r="E209" s="5" t="s">
        <v>42</v>
      </c>
      <c r="F209" s="5" t="s">
        <v>43</v>
      </c>
      <c r="G209" s="5" t="s">
        <v>44</v>
      </c>
      <c r="H209" s="5" t="s">
        <v>45</v>
      </c>
      <c r="I209" s="70" t="s">
        <v>51</v>
      </c>
      <c r="J209" s="5">
        <v>2010</v>
      </c>
      <c r="K209" s="32"/>
      <c r="L209" s="57">
        <v>0.64</v>
      </c>
      <c r="M209" s="8" t="s">
        <v>178</v>
      </c>
      <c r="N209" s="8" t="s">
        <v>177</v>
      </c>
      <c r="O209" s="34">
        <v>0.56000000000000005</v>
      </c>
      <c r="P209" s="11" t="s">
        <v>185</v>
      </c>
      <c r="Q209" s="52">
        <v>0.12</v>
      </c>
      <c r="R209" s="52" t="s">
        <v>188</v>
      </c>
      <c r="S209" s="53">
        <v>0.25</v>
      </c>
      <c r="T209" s="53" t="s">
        <v>188</v>
      </c>
      <c r="U209" s="54">
        <v>0</v>
      </c>
      <c r="V209" s="54" t="s">
        <v>188</v>
      </c>
      <c r="W209" s="65">
        <v>0.23</v>
      </c>
      <c r="X209" s="55" t="str">
        <f t="shared" si="35"/>
        <v>NINGUNA</v>
      </c>
      <c r="Y209" s="66">
        <f t="shared" si="36"/>
        <v>0.435</v>
      </c>
      <c r="Z209" s="66">
        <f t="shared" si="37"/>
        <v>0.44</v>
      </c>
      <c r="AA209" s="66" t="str">
        <f t="shared" si="38"/>
        <v>BASICO</v>
      </c>
      <c r="AB209" s="1">
        <f t="shared" si="39"/>
        <v>2</v>
      </c>
      <c r="AC209" s="1">
        <f t="shared" si="40"/>
        <v>2</v>
      </c>
      <c r="AD209" s="1" t="str">
        <f t="shared" si="33"/>
        <v>LO REAL ES IGUAL QUE LO PERCIBIDO</v>
      </c>
      <c r="AE209" s="1">
        <f t="shared" si="41"/>
        <v>0</v>
      </c>
      <c r="AF209" s="1">
        <f t="shared" si="42"/>
        <v>1</v>
      </c>
      <c r="AG209" s="1">
        <f t="shared" si="43"/>
        <v>0</v>
      </c>
    </row>
    <row r="210" spans="1:33" x14ac:dyDescent="0.2">
      <c r="A210" s="5" t="s">
        <v>420</v>
      </c>
      <c r="B210" s="5">
        <v>23</v>
      </c>
      <c r="C210" s="6" t="str">
        <f t="shared" si="34"/>
        <v>Adulto Joven</v>
      </c>
      <c r="D210" s="5" t="s">
        <v>48</v>
      </c>
      <c r="E210" s="5" t="s">
        <v>42</v>
      </c>
      <c r="F210" s="5" t="s">
        <v>43</v>
      </c>
      <c r="G210" s="5" t="s">
        <v>44</v>
      </c>
      <c r="H210" s="5" t="s">
        <v>49</v>
      </c>
      <c r="I210" s="70" t="s">
        <v>45</v>
      </c>
      <c r="J210" s="5">
        <v>2013</v>
      </c>
      <c r="K210" s="32"/>
      <c r="L210" s="57">
        <v>0.71</v>
      </c>
      <c r="M210" s="8" t="s">
        <v>178</v>
      </c>
      <c r="N210" s="8" t="s">
        <v>177</v>
      </c>
      <c r="O210" s="34">
        <v>0.51</v>
      </c>
      <c r="P210" s="11" t="s">
        <v>185</v>
      </c>
      <c r="Q210" s="52">
        <v>0.38</v>
      </c>
      <c r="R210" s="52" t="s">
        <v>187</v>
      </c>
      <c r="S210" s="53">
        <v>0.5</v>
      </c>
      <c r="T210" s="53" t="s">
        <v>187</v>
      </c>
      <c r="U210" s="54">
        <v>0.25</v>
      </c>
      <c r="V210" s="54" t="s">
        <v>188</v>
      </c>
      <c r="W210" s="65">
        <v>0.41</v>
      </c>
      <c r="X210" s="55" t="str">
        <f t="shared" si="35"/>
        <v>BAJA</v>
      </c>
      <c r="Y210" s="66">
        <f t="shared" si="36"/>
        <v>0.55999999999999994</v>
      </c>
      <c r="Z210" s="66">
        <f t="shared" si="37"/>
        <v>0.56000000000000005</v>
      </c>
      <c r="AA210" s="66" t="str">
        <f t="shared" si="38"/>
        <v>MEDIO</v>
      </c>
      <c r="AB210" s="1">
        <f t="shared" si="39"/>
        <v>3</v>
      </c>
      <c r="AC210" s="1">
        <f t="shared" si="40"/>
        <v>3</v>
      </c>
      <c r="AD210" s="1" t="str">
        <f t="shared" si="33"/>
        <v>LO REAL ES IGUAL QUE LO PERCIBIDO</v>
      </c>
      <c r="AE210" s="1">
        <f t="shared" si="41"/>
        <v>0</v>
      </c>
      <c r="AF210" s="1">
        <f t="shared" si="42"/>
        <v>1</v>
      </c>
      <c r="AG210" s="1">
        <f t="shared" si="43"/>
        <v>0</v>
      </c>
    </row>
    <row r="211" spans="1:33" x14ac:dyDescent="0.2">
      <c r="A211" s="5" t="s">
        <v>421</v>
      </c>
      <c r="B211" s="5">
        <v>42</v>
      </c>
      <c r="C211" s="6" t="str">
        <f t="shared" si="34"/>
        <v>Adulto</v>
      </c>
      <c r="D211" s="5" t="s">
        <v>41</v>
      </c>
      <c r="E211" s="5" t="s">
        <v>42</v>
      </c>
      <c r="F211" s="5" t="s">
        <v>43</v>
      </c>
      <c r="G211" s="5" t="s">
        <v>47</v>
      </c>
      <c r="H211" s="5" t="s">
        <v>65</v>
      </c>
      <c r="I211" s="70" t="s">
        <v>65</v>
      </c>
      <c r="J211" s="5">
        <v>2014</v>
      </c>
      <c r="K211" s="32"/>
      <c r="L211" s="57">
        <v>0.56999999999999995</v>
      </c>
      <c r="M211" s="8" t="s">
        <v>178</v>
      </c>
      <c r="N211" s="8" t="s">
        <v>180</v>
      </c>
      <c r="O211" s="34">
        <v>0.2</v>
      </c>
      <c r="P211" s="11" t="s">
        <v>188</v>
      </c>
      <c r="Q211" s="52">
        <v>0.28000000000000003</v>
      </c>
      <c r="R211" s="52" t="s">
        <v>187</v>
      </c>
      <c r="S211" s="53">
        <v>0</v>
      </c>
      <c r="T211" s="53" t="s">
        <v>188</v>
      </c>
      <c r="U211" s="54">
        <v>0</v>
      </c>
      <c r="V211" s="54" t="s">
        <v>188</v>
      </c>
      <c r="W211" s="65">
        <v>0.12</v>
      </c>
      <c r="X211" s="55" t="str">
        <f t="shared" si="35"/>
        <v>NINGUNA</v>
      </c>
      <c r="Y211" s="66">
        <f t="shared" si="36"/>
        <v>0.34499999999999997</v>
      </c>
      <c r="Z211" s="66">
        <f t="shared" si="37"/>
        <v>0.35</v>
      </c>
      <c r="AA211" s="66" t="str">
        <f t="shared" si="38"/>
        <v>BASICO</v>
      </c>
      <c r="AB211" s="1">
        <f t="shared" si="39"/>
        <v>2</v>
      </c>
      <c r="AC211" s="1">
        <f t="shared" si="40"/>
        <v>1</v>
      </c>
      <c r="AD211" s="1" t="str">
        <f t="shared" si="33"/>
        <v>LO REAL ES MAYOR QUE LO PERCIBIDO</v>
      </c>
      <c r="AE211" s="1">
        <f t="shared" si="41"/>
        <v>1</v>
      </c>
      <c r="AF211" s="1">
        <f t="shared" si="42"/>
        <v>0</v>
      </c>
      <c r="AG211" s="1">
        <f t="shared" si="43"/>
        <v>0</v>
      </c>
    </row>
    <row r="212" spans="1:33" x14ac:dyDescent="0.2">
      <c r="A212" s="5" t="s">
        <v>422</v>
      </c>
      <c r="B212" s="5">
        <v>26</v>
      </c>
      <c r="C212" s="6" t="str">
        <f t="shared" si="34"/>
        <v>Adulto Joven</v>
      </c>
      <c r="D212" s="5" t="s">
        <v>48</v>
      </c>
      <c r="E212" s="5" t="s">
        <v>42</v>
      </c>
      <c r="F212" s="5" t="s">
        <v>43</v>
      </c>
      <c r="G212" s="5" t="s">
        <v>47</v>
      </c>
      <c r="H212" s="5" t="s">
        <v>49</v>
      </c>
      <c r="I212" s="70" t="s">
        <v>45</v>
      </c>
      <c r="J212" s="5">
        <v>2008</v>
      </c>
      <c r="K212" s="32"/>
      <c r="L212" s="57">
        <v>0.75</v>
      </c>
      <c r="M212" s="8" t="s">
        <v>178</v>
      </c>
      <c r="N212" s="8" t="s">
        <v>177</v>
      </c>
      <c r="O212" s="34">
        <v>0.56999999999999995</v>
      </c>
      <c r="P212" s="11" t="s">
        <v>185</v>
      </c>
      <c r="Q212" s="52">
        <v>0.5</v>
      </c>
      <c r="R212" s="52" t="s">
        <v>187</v>
      </c>
      <c r="S212" s="53">
        <v>0.75</v>
      </c>
      <c r="T212" s="53" t="s">
        <v>185</v>
      </c>
      <c r="U212" s="54">
        <v>0.75</v>
      </c>
      <c r="V212" s="54" t="s">
        <v>185</v>
      </c>
      <c r="W212" s="65">
        <v>0.64</v>
      </c>
      <c r="X212" s="55" t="str">
        <f t="shared" si="35"/>
        <v>MEDIA</v>
      </c>
      <c r="Y212" s="66">
        <f t="shared" si="36"/>
        <v>0.69500000000000006</v>
      </c>
      <c r="Z212" s="66">
        <f t="shared" si="37"/>
        <v>0.7</v>
      </c>
      <c r="AA212" s="66" t="str">
        <f t="shared" si="38"/>
        <v>MEDIO</v>
      </c>
      <c r="AB212" s="1">
        <f t="shared" si="39"/>
        <v>3</v>
      </c>
      <c r="AC212" s="1">
        <f t="shared" si="40"/>
        <v>3</v>
      </c>
      <c r="AD212" s="1" t="str">
        <f t="shared" si="33"/>
        <v>LO REAL ES IGUAL QUE LO PERCIBIDO</v>
      </c>
      <c r="AE212" s="1">
        <f t="shared" si="41"/>
        <v>0</v>
      </c>
      <c r="AF212" s="1">
        <f t="shared" si="42"/>
        <v>1</v>
      </c>
      <c r="AG212" s="1">
        <f t="shared" si="43"/>
        <v>0</v>
      </c>
    </row>
    <row r="213" spans="1:33" x14ac:dyDescent="0.2">
      <c r="A213" s="5" t="s">
        <v>423</v>
      </c>
      <c r="B213" s="5">
        <v>53</v>
      </c>
      <c r="C213" s="6" t="str">
        <f t="shared" si="34"/>
        <v>Adulto</v>
      </c>
      <c r="D213" s="5" t="s">
        <v>41</v>
      </c>
      <c r="E213" s="5" t="s">
        <v>42</v>
      </c>
      <c r="F213" s="5" t="s">
        <v>43</v>
      </c>
      <c r="G213" s="5" t="s">
        <v>44</v>
      </c>
      <c r="H213" s="5" t="s">
        <v>51</v>
      </c>
      <c r="I213" s="70" t="s">
        <v>51</v>
      </c>
      <c r="J213" s="5">
        <v>2018</v>
      </c>
      <c r="K213" s="32"/>
      <c r="L213" s="57">
        <v>0.79</v>
      </c>
      <c r="M213" s="8" t="s">
        <v>176</v>
      </c>
      <c r="N213" s="8" t="s">
        <v>177</v>
      </c>
      <c r="O213" s="34">
        <v>0.21</v>
      </c>
      <c r="P213" s="11" t="s">
        <v>188</v>
      </c>
      <c r="Q213" s="52">
        <v>0.2</v>
      </c>
      <c r="R213" s="52" t="s">
        <v>188</v>
      </c>
      <c r="S213" s="53">
        <v>0</v>
      </c>
      <c r="T213" s="53" t="s">
        <v>188</v>
      </c>
      <c r="U213" s="54">
        <v>0</v>
      </c>
      <c r="V213" s="54" t="s">
        <v>188</v>
      </c>
      <c r="W213" s="65">
        <v>0.1</v>
      </c>
      <c r="X213" s="55" t="str">
        <f t="shared" si="35"/>
        <v>NINGUNA</v>
      </c>
      <c r="Y213" s="66">
        <f t="shared" si="36"/>
        <v>0.44500000000000001</v>
      </c>
      <c r="Z213" s="66">
        <f t="shared" si="37"/>
        <v>0.45</v>
      </c>
      <c r="AA213" s="66" t="str">
        <f t="shared" si="38"/>
        <v>BASICO</v>
      </c>
      <c r="AB213" s="1">
        <f t="shared" si="39"/>
        <v>2</v>
      </c>
      <c r="AC213" s="1">
        <f t="shared" si="40"/>
        <v>2</v>
      </c>
      <c r="AD213" s="1" t="str">
        <f t="shared" si="33"/>
        <v>LO REAL ES IGUAL QUE LO PERCIBIDO</v>
      </c>
      <c r="AE213" s="1">
        <f t="shared" si="41"/>
        <v>0</v>
      </c>
      <c r="AF213" s="1">
        <f t="shared" si="42"/>
        <v>1</v>
      </c>
      <c r="AG213" s="1">
        <f t="shared" si="43"/>
        <v>0</v>
      </c>
    </row>
    <row r="214" spans="1:33" x14ac:dyDescent="0.2">
      <c r="A214" s="5" t="s">
        <v>424</v>
      </c>
      <c r="B214" s="5">
        <v>47</v>
      </c>
      <c r="C214" s="6" t="str">
        <f t="shared" si="34"/>
        <v>Adulto</v>
      </c>
      <c r="D214" s="5" t="s">
        <v>48</v>
      </c>
      <c r="E214" s="5" t="s">
        <v>72</v>
      </c>
      <c r="F214" s="5" t="s">
        <v>43</v>
      </c>
      <c r="G214" s="5" t="s">
        <v>47</v>
      </c>
      <c r="H214" s="5" t="s">
        <v>45</v>
      </c>
      <c r="I214" s="70" t="s">
        <v>45</v>
      </c>
      <c r="J214" s="5">
        <v>2013</v>
      </c>
      <c r="K214" s="32"/>
      <c r="L214" s="57">
        <v>0.79</v>
      </c>
      <c r="M214" s="8" t="s">
        <v>176</v>
      </c>
      <c r="N214" s="8" t="s">
        <v>177</v>
      </c>
      <c r="O214" s="34">
        <v>0.68</v>
      </c>
      <c r="P214" s="11" t="s">
        <v>185</v>
      </c>
      <c r="Q214" s="52">
        <v>0.4</v>
      </c>
      <c r="R214" s="52" t="s">
        <v>187</v>
      </c>
      <c r="S214" s="53">
        <v>0.5</v>
      </c>
      <c r="T214" s="53" t="s">
        <v>187</v>
      </c>
      <c r="U214" s="54">
        <v>0.5</v>
      </c>
      <c r="V214" s="54" t="s">
        <v>187</v>
      </c>
      <c r="W214" s="65">
        <v>0.52</v>
      </c>
      <c r="X214" s="55" t="str">
        <f t="shared" si="35"/>
        <v>MEDIA</v>
      </c>
      <c r="Y214" s="66">
        <f t="shared" si="36"/>
        <v>0.65500000000000003</v>
      </c>
      <c r="Z214" s="66">
        <f t="shared" si="37"/>
        <v>0.66</v>
      </c>
      <c r="AA214" s="66" t="str">
        <f t="shared" si="38"/>
        <v>MEDIO</v>
      </c>
      <c r="AB214" s="1">
        <f t="shared" si="39"/>
        <v>3</v>
      </c>
      <c r="AC214" s="1">
        <f t="shared" si="40"/>
        <v>3</v>
      </c>
      <c r="AD214" s="1" t="str">
        <f t="shared" si="33"/>
        <v>LO REAL ES IGUAL QUE LO PERCIBIDO</v>
      </c>
      <c r="AE214" s="1">
        <f t="shared" si="41"/>
        <v>0</v>
      </c>
      <c r="AF214" s="1">
        <f t="shared" si="42"/>
        <v>1</v>
      </c>
      <c r="AG214" s="1">
        <f t="shared" si="43"/>
        <v>0</v>
      </c>
    </row>
    <row r="215" spans="1:33" x14ac:dyDescent="0.2">
      <c r="A215" s="5" t="s">
        <v>425</v>
      </c>
      <c r="B215" s="5">
        <v>77</v>
      </c>
      <c r="C215" s="6" t="str">
        <f t="shared" si="34"/>
        <v>Adulto Mayor</v>
      </c>
      <c r="D215" s="5" t="s">
        <v>41</v>
      </c>
      <c r="E215" s="5" t="s">
        <v>42</v>
      </c>
      <c r="F215" s="5" t="s">
        <v>43</v>
      </c>
      <c r="G215" s="5" t="s">
        <v>47</v>
      </c>
      <c r="H215" s="5" t="s">
        <v>65</v>
      </c>
      <c r="I215" s="70" t="s">
        <v>65</v>
      </c>
      <c r="J215" s="5">
        <v>2018</v>
      </c>
      <c r="K215" s="32"/>
      <c r="L215" s="57">
        <v>0.86</v>
      </c>
      <c r="M215" s="8" t="s">
        <v>176</v>
      </c>
      <c r="N215" s="8" t="s">
        <v>181</v>
      </c>
      <c r="O215" s="34">
        <v>0.12</v>
      </c>
      <c r="P215" s="11" t="s">
        <v>188</v>
      </c>
      <c r="Q215" s="52">
        <v>7.0000000000000007E-2</v>
      </c>
      <c r="R215" s="52" t="s">
        <v>188</v>
      </c>
      <c r="S215" s="53">
        <v>0</v>
      </c>
      <c r="T215" s="53" t="s">
        <v>188</v>
      </c>
      <c r="U215" s="54">
        <v>0</v>
      </c>
      <c r="V215" s="54" t="s">
        <v>188</v>
      </c>
      <c r="W215" s="65">
        <v>0.05</v>
      </c>
      <c r="X215" s="55" t="str">
        <f t="shared" si="35"/>
        <v>NINGUNA</v>
      </c>
      <c r="Y215" s="66">
        <f t="shared" si="36"/>
        <v>0.45500000000000002</v>
      </c>
      <c r="Z215" s="66">
        <f t="shared" si="37"/>
        <v>0.46</v>
      </c>
      <c r="AA215" s="66" t="str">
        <f t="shared" si="38"/>
        <v>BASICO</v>
      </c>
      <c r="AB215" s="1">
        <f t="shared" si="39"/>
        <v>2</v>
      </c>
      <c r="AC215" s="1">
        <f t="shared" si="40"/>
        <v>1</v>
      </c>
      <c r="AD215" s="1" t="str">
        <f t="shared" si="33"/>
        <v>LO REAL ES MAYOR QUE LO PERCIBIDO</v>
      </c>
      <c r="AE215" s="1">
        <f t="shared" si="41"/>
        <v>1</v>
      </c>
      <c r="AF215" s="1">
        <f t="shared" si="42"/>
        <v>0</v>
      </c>
      <c r="AG215" s="1">
        <f t="shared" si="43"/>
        <v>0</v>
      </c>
    </row>
    <row r="216" spans="1:33" x14ac:dyDescent="0.2">
      <c r="A216" s="5" t="s">
        <v>426</v>
      </c>
      <c r="B216" s="5">
        <v>24</v>
      </c>
      <c r="C216" s="6" t="str">
        <f t="shared" si="34"/>
        <v>Adulto Joven</v>
      </c>
      <c r="D216" s="5" t="s">
        <v>48</v>
      </c>
      <c r="E216" s="5" t="s">
        <v>60</v>
      </c>
      <c r="F216" s="5" t="s">
        <v>43</v>
      </c>
      <c r="G216" s="5" t="s">
        <v>44</v>
      </c>
      <c r="H216" s="5" t="s">
        <v>49</v>
      </c>
      <c r="I216" s="70" t="s">
        <v>51</v>
      </c>
      <c r="J216" s="5">
        <v>2010</v>
      </c>
      <c r="K216" s="32"/>
      <c r="L216" s="57">
        <v>0.71</v>
      </c>
      <c r="M216" s="8" t="s">
        <v>178</v>
      </c>
      <c r="N216" s="8" t="s">
        <v>177</v>
      </c>
      <c r="O216" s="34">
        <v>0.74</v>
      </c>
      <c r="P216" s="11" t="s">
        <v>185</v>
      </c>
      <c r="Q216" s="52">
        <v>0.3</v>
      </c>
      <c r="R216" s="52" t="s">
        <v>187</v>
      </c>
      <c r="S216" s="53">
        <v>0.5</v>
      </c>
      <c r="T216" s="53" t="s">
        <v>187</v>
      </c>
      <c r="U216" s="54">
        <v>0</v>
      </c>
      <c r="V216" s="54" t="s">
        <v>188</v>
      </c>
      <c r="W216" s="65">
        <v>0.39</v>
      </c>
      <c r="X216" s="55" t="str">
        <f t="shared" si="35"/>
        <v>BAJA</v>
      </c>
      <c r="Y216" s="66">
        <f t="shared" si="36"/>
        <v>0.55000000000000004</v>
      </c>
      <c r="Z216" s="66">
        <f t="shared" si="37"/>
        <v>0.55000000000000004</v>
      </c>
      <c r="AA216" s="66" t="str">
        <f t="shared" si="38"/>
        <v>MEDIO</v>
      </c>
      <c r="AB216" s="1">
        <f t="shared" si="39"/>
        <v>3</v>
      </c>
      <c r="AC216" s="1">
        <f t="shared" si="40"/>
        <v>2</v>
      </c>
      <c r="AD216" s="1" t="str">
        <f t="shared" si="33"/>
        <v>LO REAL ES MAYOR QUE LO PERCIBIDO</v>
      </c>
      <c r="AE216" s="1">
        <f t="shared" si="41"/>
        <v>1</v>
      </c>
      <c r="AF216" s="1">
        <f t="shared" si="42"/>
        <v>0</v>
      </c>
      <c r="AG216" s="1">
        <f t="shared" si="43"/>
        <v>0</v>
      </c>
    </row>
    <row r="217" spans="1:33" x14ac:dyDescent="0.2">
      <c r="A217" s="5" t="s">
        <v>427</v>
      </c>
      <c r="B217" s="5">
        <v>20</v>
      </c>
      <c r="C217" s="6" t="str">
        <f t="shared" si="34"/>
        <v>Adulto Joven</v>
      </c>
      <c r="D217" s="5" t="s">
        <v>48</v>
      </c>
      <c r="E217" s="5" t="s">
        <v>120</v>
      </c>
      <c r="F217" s="5" t="s">
        <v>43</v>
      </c>
      <c r="G217" s="5" t="s">
        <v>47</v>
      </c>
      <c r="H217" s="5" t="s">
        <v>49</v>
      </c>
      <c r="I217" s="70" t="s">
        <v>45</v>
      </c>
      <c r="J217" s="5">
        <v>2010</v>
      </c>
      <c r="K217" s="32"/>
      <c r="L217" s="57">
        <v>0.68</v>
      </c>
      <c r="M217" s="8" t="s">
        <v>178</v>
      </c>
      <c r="N217" s="8" t="s">
        <v>177</v>
      </c>
      <c r="O217" s="34">
        <v>0.76</v>
      </c>
      <c r="P217" s="11" t="s">
        <v>186</v>
      </c>
      <c r="Q217" s="52">
        <v>0.52</v>
      </c>
      <c r="R217" s="52" t="s">
        <v>185</v>
      </c>
      <c r="S217" s="53">
        <v>0.75</v>
      </c>
      <c r="T217" s="53" t="s">
        <v>185</v>
      </c>
      <c r="U217" s="54">
        <v>0.5</v>
      </c>
      <c r="V217" s="54" t="s">
        <v>187</v>
      </c>
      <c r="W217" s="65">
        <v>0.63</v>
      </c>
      <c r="X217" s="55" t="str">
        <f t="shared" si="35"/>
        <v>MEDIA</v>
      </c>
      <c r="Y217" s="66">
        <f t="shared" si="36"/>
        <v>0.65500000000000003</v>
      </c>
      <c r="Z217" s="66">
        <f t="shared" si="37"/>
        <v>0.66</v>
      </c>
      <c r="AA217" s="66" t="str">
        <f t="shared" si="38"/>
        <v>MEDIO</v>
      </c>
      <c r="AB217" s="1">
        <f t="shared" si="39"/>
        <v>3</v>
      </c>
      <c r="AC217" s="1">
        <f t="shared" si="40"/>
        <v>3</v>
      </c>
      <c r="AD217" s="1" t="str">
        <f t="shared" si="33"/>
        <v>LO REAL ES IGUAL QUE LO PERCIBIDO</v>
      </c>
      <c r="AE217" s="1">
        <f t="shared" si="41"/>
        <v>0</v>
      </c>
      <c r="AF217" s="1">
        <f t="shared" si="42"/>
        <v>1</v>
      </c>
      <c r="AG217" s="1">
        <f t="shared" si="43"/>
        <v>0</v>
      </c>
    </row>
    <row r="218" spans="1:33" x14ac:dyDescent="0.2">
      <c r="A218" s="5" t="s">
        <v>428</v>
      </c>
      <c r="B218" s="5">
        <v>51</v>
      </c>
      <c r="C218" s="6" t="str">
        <f t="shared" si="34"/>
        <v>Adulto</v>
      </c>
      <c r="D218" s="5" t="s">
        <v>48</v>
      </c>
      <c r="E218" s="5" t="s">
        <v>42</v>
      </c>
      <c r="F218" s="5" t="s">
        <v>43</v>
      </c>
      <c r="G218" s="5" t="s">
        <v>47</v>
      </c>
      <c r="H218" s="5" t="s">
        <v>51</v>
      </c>
      <c r="I218" s="70" t="s">
        <v>65</v>
      </c>
      <c r="J218" s="5">
        <v>2013</v>
      </c>
      <c r="K218" s="32"/>
      <c r="L218" s="57">
        <v>0.64</v>
      </c>
      <c r="M218" s="8" t="s">
        <v>178</v>
      </c>
      <c r="N218" s="8" t="s">
        <v>177</v>
      </c>
      <c r="O218" s="34">
        <v>0.51</v>
      </c>
      <c r="P218" s="11" t="s">
        <v>185</v>
      </c>
      <c r="Q218" s="52">
        <v>0.32</v>
      </c>
      <c r="R218" s="52" t="s">
        <v>187</v>
      </c>
      <c r="S218" s="53">
        <v>0</v>
      </c>
      <c r="T218" s="53" t="s">
        <v>188</v>
      </c>
      <c r="U218" s="54">
        <v>0</v>
      </c>
      <c r="V218" s="54" t="s">
        <v>188</v>
      </c>
      <c r="W218" s="65">
        <v>0.21</v>
      </c>
      <c r="X218" s="55" t="str">
        <f t="shared" si="35"/>
        <v>NINGUNA</v>
      </c>
      <c r="Y218" s="66">
        <f t="shared" si="36"/>
        <v>0.42499999999999999</v>
      </c>
      <c r="Z218" s="66">
        <f t="shared" si="37"/>
        <v>0.43</v>
      </c>
      <c r="AA218" s="66" t="str">
        <f t="shared" si="38"/>
        <v>BASICO</v>
      </c>
      <c r="AB218" s="1">
        <f t="shared" si="39"/>
        <v>2</v>
      </c>
      <c r="AC218" s="1">
        <f t="shared" si="40"/>
        <v>1</v>
      </c>
      <c r="AD218" s="1" t="str">
        <f t="shared" si="33"/>
        <v>LO REAL ES MAYOR QUE LO PERCIBIDO</v>
      </c>
      <c r="AE218" s="1">
        <f t="shared" si="41"/>
        <v>1</v>
      </c>
      <c r="AF218" s="1">
        <f t="shared" si="42"/>
        <v>0</v>
      </c>
      <c r="AG218" s="1">
        <f t="shared" si="43"/>
        <v>0</v>
      </c>
    </row>
    <row r="219" spans="1:33" x14ac:dyDescent="0.2">
      <c r="A219" s="5" t="s">
        <v>429</v>
      </c>
      <c r="B219" s="5">
        <v>19</v>
      </c>
      <c r="C219" s="6" t="str">
        <f t="shared" si="34"/>
        <v>Adulto Joven</v>
      </c>
      <c r="D219" s="5" t="s">
        <v>41</v>
      </c>
      <c r="E219" s="5" t="s">
        <v>125</v>
      </c>
      <c r="F219" s="5" t="s">
        <v>43</v>
      </c>
      <c r="G219" s="5" t="s">
        <v>44</v>
      </c>
      <c r="H219" s="5" t="s">
        <v>45</v>
      </c>
      <c r="I219" s="70" t="s">
        <v>45</v>
      </c>
      <c r="J219" s="5">
        <v>2010</v>
      </c>
      <c r="K219" s="32"/>
      <c r="L219" s="57">
        <v>0.5</v>
      </c>
      <c r="M219" s="8" t="s">
        <v>179</v>
      </c>
      <c r="N219" s="8" t="s">
        <v>180</v>
      </c>
      <c r="O219" s="34">
        <v>0.61</v>
      </c>
      <c r="P219" s="11" t="s">
        <v>185</v>
      </c>
      <c r="Q219" s="52">
        <v>0.37</v>
      </c>
      <c r="R219" s="52" t="s">
        <v>187</v>
      </c>
      <c r="S219" s="53">
        <v>0.5</v>
      </c>
      <c r="T219" s="53" t="s">
        <v>187</v>
      </c>
      <c r="U219" s="54">
        <v>0</v>
      </c>
      <c r="V219" s="54" t="s">
        <v>188</v>
      </c>
      <c r="W219" s="65">
        <v>0.37</v>
      </c>
      <c r="X219" s="55" t="str">
        <f t="shared" si="35"/>
        <v>BAJA</v>
      </c>
      <c r="Y219" s="66">
        <f t="shared" si="36"/>
        <v>0.435</v>
      </c>
      <c r="Z219" s="66">
        <f t="shared" si="37"/>
        <v>0.44</v>
      </c>
      <c r="AA219" s="66" t="str">
        <f t="shared" si="38"/>
        <v>BASICO</v>
      </c>
      <c r="AB219" s="1">
        <f t="shared" si="39"/>
        <v>2</v>
      </c>
      <c r="AC219" s="1">
        <f t="shared" si="40"/>
        <v>3</v>
      </c>
      <c r="AD219" s="1" t="str">
        <f t="shared" si="33"/>
        <v>LO REAL ES MENOR QUE LO PERCIBIDO</v>
      </c>
      <c r="AE219" s="1">
        <f t="shared" si="41"/>
        <v>0</v>
      </c>
      <c r="AF219" s="1">
        <f t="shared" si="42"/>
        <v>0</v>
      </c>
      <c r="AG219" s="1">
        <f t="shared" si="43"/>
        <v>1</v>
      </c>
    </row>
    <row r="220" spans="1:33" x14ac:dyDescent="0.2">
      <c r="A220" s="5" t="s">
        <v>430</v>
      </c>
      <c r="B220" s="5">
        <v>47</v>
      </c>
      <c r="C220" s="6" t="str">
        <f t="shared" si="34"/>
        <v>Adulto</v>
      </c>
      <c r="D220" s="5" t="s">
        <v>41</v>
      </c>
      <c r="E220" s="5" t="s">
        <v>72</v>
      </c>
      <c r="F220" s="5" t="s">
        <v>43</v>
      </c>
      <c r="G220" s="5" t="s">
        <v>44</v>
      </c>
      <c r="H220" s="5" t="s">
        <v>51</v>
      </c>
      <c r="I220" s="70" t="s">
        <v>51</v>
      </c>
      <c r="J220" s="5">
        <v>2010</v>
      </c>
      <c r="K220" s="32"/>
      <c r="L220" s="57">
        <v>0.46</v>
      </c>
      <c r="M220" s="8" t="s">
        <v>179</v>
      </c>
      <c r="N220" s="8" t="s">
        <v>180</v>
      </c>
      <c r="O220" s="34">
        <v>0.57999999999999996</v>
      </c>
      <c r="P220" s="11" t="s">
        <v>185</v>
      </c>
      <c r="Q220" s="52">
        <v>0.2</v>
      </c>
      <c r="R220" s="52" t="s">
        <v>188</v>
      </c>
      <c r="S220" s="53">
        <v>0.5</v>
      </c>
      <c r="T220" s="53" t="s">
        <v>187</v>
      </c>
      <c r="U220" s="54">
        <v>0</v>
      </c>
      <c r="V220" s="54" t="s">
        <v>188</v>
      </c>
      <c r="W220" s="65">
        <v>0.32</v>
      </c>
      <c r="X220" s="55" t="str">
        <f t="shared" si="35"/>
        <v>BAJA</v>
      </c>
      <c r="Y220" s="66">
        <f t="shared" si="36"/>
        <v>0.39</v>
      </c>
      <c r="Z220" s="66">
        <f t="shared" si="37"/>
        <v>0.39</v>
      </c>
      <c r="AA220" s="66" t="str">
        <f t="shared" si="38"/>
        <v>BASICO</v>
      </c>
      <c r="AB220" s="1">
        <f t="shared" si="39"/>
        <v>2</v>
      </c>
      <c r="AC220" s="1">
        <f t="shared" si="40"/>
        <v>2</v>
      </c>
      <c r="AD220" s="1" t="str">
        <f t="shared" si="33"/>
        <v>LO REAL ES IGUAL QUE LO PERCIBIDO</v>
      </c>
      <c r="AE220" s="1">
        <f t="shared" si="41"/>
        <v>0</v>
      </c>
      <c r="AF220" s="1">
        <f t="shared" si="42"/>
        <v>1</v>
      </c>
      <c r="AG220" s="1">
        <f t="shared" si="43"/>
        <v>0</v>
      </c>
    </row>
    <row r="221" spans="1:33" x14ac:dyDescent="0.2">
      <c r="A221" s="5" t="s">
        <v>431</v>
      </c>
      <c r="B221" s="5">
        <v>43</v>
      </c>
      <c r="C221" s="6" t="str">
        <f t="shared" si="34"/>
        <v>Adulto</v>
      </c>
      <c r="D221" s="5" t="s">
        <v>41</v>
      </c>
      <c r="E221" s="5" t="s">
        <v>72</v>
      </c>
      <c r="F221" s="5" t="s">
        <v>43</v>
      </c>
      <c r="G221" s="5" t="s">
        <v>44</v>
      </c>
      <c r="H221" s="5" t="s">
        <v>45</v>
      </c>
      <c r="I221" s="70" t="s">
        <v>51</v>
      </c>
      <c r="J221" s="5">
        <v>2015</v>
      </c>
      <c r="K221" s="32"/>
      <c r="L221" s="57">
        <v>0.64</v>
      </c>
      <c r="M221" s="8" t="s">
        <v>178</v>
      </c>
      <c r="N221" s="8" t="s">
        <v>177</v>
      </c>
      <c r="O221" s="34">
        <v>0.68</v>
      </c>
      <c r="P221" s="11" t="s">
        <v>185</v>
      </c>
      <c r="Q221" s="52">
        <v>0.28000000000000003</v>
      </c>
      <c r="R221" s="52" t="s">
        <v>187</v>
      </c>
      <c r="S221" s="53">
        <v>0.75</v>
      </c>
      <c r="T221" s="53" t="s">
        <v>185</v>
      </c>
      <c r="U221" s="54">
        <v>0</v>
      </c>
      <c r="V221" s="54" t="s">
        <v>188</v>
      </c>
      <c r="W221" s="65">
        <v>0.43</v>
      </c>
      <c r="X221" s="55" t="str">
        <f t="shared" si="35"/>
        <v>BAJA</v>
      </c>
      <c r="Y221" s="66">
        <f t="shared" si="36"/>
        <v>0.53500000000000003</v>
      </c>
      <c r="Z221" s="66">
        <f t="shared" si="37"/>
        <v>0.54</v>
      </c>
      <c r="AA221" s="66" t="str">
        <f t="shared" si="38"/>
        <v>MEDIO</v>
      </c>
      <c r="AB221" s="1">
        <f t="shared" si="39"/>
        <v>3</v>
      </c>
      <c r="AC221" s="1">
        <f t="shared" si="40"/>
        <v>2</v>
      </c>
      <c r="AD221" s="1" t="str">
        <f t="shared" si="33"/>
        <v>LO REAL ES MAYOR QUE LO PERCIBIDO</v>
      </c>
      <c r="AE221" s="1">
        <f t="shared" si="41"/>
        <v>1</v>
      </c>
      <c r="AF221" s="1">
        <f t="shared" si="42"/>
        <v>0</v>
      </c>
      <c r="AG221" s="1">
        <f t="shared" si="43"/>
        <v>0</v>
      </c>
    </row>
    <row r="222" spans="1:33" x14ac:dyDescent="0.2">
      <c r="A222" s="5" t="s">
        <v>432</v>
      </c>
      <c r="B222" s="5">
        <v>45</v>
      </c>
      <c r="C222" s="6" t="str">
        <f t="shared" si="34"/>
        <v>Adulto</v>
      </c>
      <c r="D222" s="5" t="s">
        <v>41</v>
      </c>
      <c r="E222" s="5" t="s">
        <v>72</v>
      </c>
      <c r="F222" s="5" t="s">
        <v>43</v>
      </c>
      <c r="G222" s="5" t="s">
        <v>70</v>
      </c>
      <c r="H222" s="5" t="s">
        <v>45</v>
      </c>
      <c r="I222" s="70" t="s">
        <v>51</v>
      </c>
      <c r="J222" s="5">
        <v>2005</v>
      </c>
      <c r="K222" s="32"/>
      <c r="L222" s="57">
        <v>0.79</v>
      </c>
      <c r="M222" s="8" t="s">
        <v>176</v>
      </c>
      <c r="N222" s="8" t="s">
        <v>177</v>
      </c>
      <c r="O222" s="34">
        <v>0.56999999999999995</v>
      </c>
      <c r="P222" s="11" t="s">
        <v>185</v>
      </c>
      <c r="Q222" s="52">
        <v>0.23</v>
      </c>
      <c r="R222" s="52" t="s">
        <v>188</v>
      </c>
      <c r="S222" s="53">
        <v>0.5</v>
      </c>
      <c r="T222" s="53" t="s">
        <v>187</v>
      </c>
      <c r="U222" s="54">
        <v>0</v>
      </c>
      <c r="V222" s="54" t="s">
        <v>188</v>
      </c>
      <c r="W222" s="65">
        <v>0.33</v>
      </c>
      <c r="X222" s="55" t="str">
        <f t="shared" si="35"/>
        <v>BAJA</v>
      </c>
      <c r="Y222" s="66">
        <f t="shared" si="36"/>
        <v>0.56000000000000005</v>
      </c>
      <c r="Z222" s="66">
        <f t="shared" si="37"/>
        <v>0.56000000000000005</v>
      </c>
      <c r="AA222" s="66" t="str">
        <f t="shared" si="38"/>
        <v>MEDIO</v>
      </c>
      <c r="AB222" s="1">
        <f t="shared" si="39"/>
        <v>3</v>
      </c>
      <c r="AC222" s="1">
        <f t="shared" si="40"/>
        <v>2</v>
      </c>
      <c r="AD222" s="1" t="str">
        <f t="shared" si="33"/>
        <v>LO REAL ES MAYOR QUE LO PERCIBIDO</v>
      </c>
      <c r="AE222" s="1">
        <f t="shared" si="41"/>
        <v>1</v>
      </c>
      <c r="AF222" s="1">
        <f t="shared" si="42"/>
        <v>0</v>
      </c>
      <c r="AG222" s="1">
        <f t="shared" si="43"/>
        <v>0</v>
      </c>
    </row>
    <row r="223" spans="1:33" x14ac:dyDescent="0.2">
      <c r="A223" s="5" t="s">
        <v>433</v>
      </c>
      <c r="B223" s="5">
        <v>19</v>
      </c>
      <c r="C223" s="6" t="str">
        <f t="shared" si="34"/>
        <v>Adulto Joven</v>
      </c>
      <c r="D223" s="5" t="s">
        <v>41</v>
      </c>
      <c r="E223" s="5" t="s">
        <v>126</v>
      </c>
      <c r="F223" s="5" t="s">
        <v>43</v>
      </c>
      <c r="G223" s="5" t="s">
        <v>44</v>
      </c>
      <c r="H223" s="5" t="s">
        <v>45</v>
      </c>
      <c r="I223" s="70" t="s">
        <v>51</v>
      </c>
      <c r="J223" s="5">
        <v>2012</v>
      </c>
      <c r="K223" s="32"/>
      <c r="L223" s="57">
        <v>0.54</v>
      </c>
      <c r="M223" s="8" t="s">
        <v>178</v>
      </c>
      <c r="N223" s="8" t="s">
        <v>180</v>
      </c>
      <c r="O223" s="34">
        <v>0.73</v>
      </c>
      <c r="P223" s="11" t="s">
        <v>185</v>
      </c>
      <c r="Q223" s="52">
        <v>0.23</v>
      </c>
      <c r="R223" s="52" t="s">
        <v>188</v>
      </c>
      <c r="S223" s="53">
        <v>0.25</v>
      </c>
      <c r="T223" s="53" t="s">
        <v>188</v>
      </c>
      <c r="U223" s="54">
        <v>0</v>
      </c>
      <c r="V223" s="54" t="s">
        <v>188</v>
      </c>
      <c r="W223" s="65">
        <v>0.3</v>
      </c>
      <c r="X223" s="55" t="str">
        <f t="shared" si="35"/>
        <v>BAJA</v>
      </c>
      <c r="Y223" s="66">
        <f t="shared" si="36"/>
        <v>0.42000000000000004</v>
      </c>
      <c r="Z223" s="66">
        <f t="shared" si="37"/>
        <v>0.42</v>
      </c>
      <c r="AA223" s="66" t="str">
        <f t="shared" si="38"/>
        <v>BASICO</v>
      </c>
      <c r="AB223" s="1">
        <f t="shared" si="39"/>
        <v>2</v>
      </c>
      <c r="AC223" s="1">
        <f t="shared" si="40"/>
        <v>2</v>
      </c>
      <c r="AD223" s="1" t="str">
        <f t="shared" si="33"/>
        <v>LO REAL ES IGUAL QUE LO PERCIBIDO</v>
      </c>
      <c r="AE223" s="1">
        <f t="shared" si="41"/>
        <v>0</v>
      </c>
      <c r="AF223" s="1">
        <f t="shared" si="42"/>
        <v>1</v>
      </c>
      <c r="AG223" s="1">
        <f t="shared" si="43"/>
        <v>0</v>
      </c>
    </row>
    <row r="224" spans="1:33" x14ac:dyDescent="0.2">
      <c r="A224" s="5" t="s">
        <v>434</v>
      </c>
      <c r="B224" s="5">
        <v>41</v>
      </c>
      <c r="C224" s="6" t="str">
        <f t="shared" si="34"/>
        <v>Adulto</v>
      </c>
      <c r="D224" s="5" t="s">
        <v>48</v>
      </c>
      <c r="E224" s="5" t="s">
        <v>72</v>
      </c>
      <c r="F224" s="5" t="s">
        <v>50</v>
      </c>
      <c r="G224" s="5" t="s">
        <v>70</v>
      </c>
      <c r="H224" s="5" t="s">
        <v>45</v>
      </c>
      <c r="I224" s="70" t="s">
        <v>45</v>
      </c>
      <c r="J224" s="5">
        <v>2010</v>
      </c>
      <c r="K224" s="32"/>
      <c r="L224" s="57">
        <v>0.54</v>
      </c>
      <c r="M224" s="8" t="s">
        <v>178</v>
      </c>
      <c r="N224" s="8" t="s">
        <v>180</v>
      </c>
      <c r="O224" s="34">
        <v>0.6</v>
      </c>
      <c r="P224" s="11" t="s">
        <v>185</v>
      </c>
      <c r="Q224" s="52">
        <v>0.53</v>
      </c>
      <c r="R224" s="52" t="s">
        <v>185</v>
      </c>
      <c r="S224" s="53">
        <v>0.25</v>
      </c>
      <c r="T224" s="53" t="s">
        <v>188</v>
      </c>
      <c r="U224" s="54">
        <v>0.25</v>
      </c>
      <c r="V224" s="54" t="s">
        <v>188</v>
      </c>
      <c r="W224" s="65">
        <v>0.41</v>
      </c>
      <c r="X224" s="55" t="str">
        <f t="shared" si="35"/>
        <v>BAJA</v>
      </c>
      <c r="Y224" s="66">
        <f t="shared" si="36"/>
        <v>0.47499999999999998</v>
      </c>
      <c r="Z224" s="66">
        <f t="shared" si="37"/>
        <v>0.48</v>
      </c>
      <c r="AA224" s="66" t="str">
        <f t="shared" si="38"/>
        <v>BASICO</v>
      </c>
      <c r="AB224" s="1">
        <f t="shared" si="39"/>
        <v>2</v>
      </c>
      <c r="AC224" s="1">
        <f t="shared" si="40"/>
        <v>3</v>
      </c>
      <c r="AD224" s="1" t="str">
        <f t="shared" si="33"/>
        <v>LO REAL ES MENOR QUE LO PERCIBIDO</v>
      </c>
      <c r="AE224" s="1">
        <f t="shared" si="41"/>
        <v>0</v>
      </c>
      <c r="AF224" s="1">
        <f t="shared" si="42"/>
        <v>0</v>
      </c>
      <c r="AG224" s="1">
        <f t="shared" si="43"/>
        <v>1</v>
      </c>
    </row>
    <row r="225" spans="1:33" x14ac:dyDescent="0.2">
      <c r="A225" s="5" t="s">
        <v>435</v>
      </c>
      <c r="B225" s="5">
        <v>65</v>
      </c>
      <c r="C225" s="6" t="str">
        <f t="shared" si="34"/>
        <v>Adulto Mayor</v>
      </c>
      <c r="D225" s="5" t="s">
        <v>41</v>
      </c>
      <c r="E225" s="5" t="s">
        <v>46</v>
      </c>
      <c r="F225" s="5" t="s">
        <v>43</v>
      </c>
      <c r="G225" s="5" t="s">
        <v>47</v>
      </c>
      <c r="H225" s="5" t="s">
        <v>51</v>
      </c>
      <c r="I225" s="70" t="s">
        <v>45</v>
      </c>
      <c r="J225" s="5">
        <v>2011</v>
      </c>
      <c r="K225" s="32"/>
      <c r="L225" s="57">
        <v>0.75</v>
      </c>
      <c r="M225" s="8" t="s">
        <v>178</v>
      </c>
      <c r="N225" s="8" t="s">
        <v>177</v>
      </c>
      <c r="O225" s="34">
        <v>0.52</v>
      </c>
      <c r="P225" s="11" t="s">
        <v>185</v>
      </c>
      <c r="Q225" s="52">
        <v>0</v>
      </c>
      <c r="R225" s="52" t="s">
        <v>188</v>
      </c>
      <c r="S225" s="53">
        <v>0.25</v>
      </c>
      <c r="T225" s="53" t="s">
        <v>188</v>
      </c>
      <c r="U225" s="54">
        <v>0</v>
      </c>
      <c r="V225" s="54" t="s">
        <v>188</v>
      </c>
      <c r="W225" s="65">
        <v>0.19</v>
      </c>
      <c r="X225" s="55" t="str">
        <f t="shared" si="35"/>
        <v>NINGUNA</v>
      </c>
      <c r="Y225" s="66">
        <f t="shared" si="36"/>
        <v>0.47</v>
      </c>
      <c r="Z225" s="66">
        <f t="shared" si="37"/>
        <v>0.47</v>
      </c>
      <c r="AA225" s="66" t="str">
        <f t="shared" si="38"/>
        <v>BASICO</v>
      </c>
      <c r="AB225" s="1">
        <f t="shared" si="39"/>
        <v>2</v>
      </c>
      <c r="AC225" s="1">
        <f t="shared" si="40"/>
        <v>3</v>
      </c>
      <c r="AD225" s="1" t="str">
        <f t="shared" si="33"/>
        <v>LO REAL ES MENOR QUE LO PERCIBIDO</v>
      </c>
      <c r="AE225" s="1">
        <f t="shared" si="41"/>
        <v>0</v>
      </c>
      <c r="AF225" s="1">
        <f t="shared" si="42"/>
        <v>0</v>
      </c>
      <c r="AG225" s="1">
        <f t="shared" si="43"/>
        <v>1</v>
      </c>
    </row>
    <row r="226" spans="1:33" x14ac:dyDescent="0.2">
      <c r="A226" s="5" t="s">
        <v>436</v>
      </c>
      <c r="B226" s="5">
        <v>65</v>
      </c>
      <c r="C226" s="6" t="str">
        <f t="shared" si="34"/>
        <v>Adulto Mayor</v>
      </c>
      <c r="D226" s="5" t="s">
        <v>41</v>
      </c>
      <c r="E226" s="5" t="s">
        <v>102</v>
      </c>
      <c r="F226" s="5" t="s">
        <v>43</v>
      </c>
      <c r="G226" s="5" t="s">
        <v>44</v>
      </c>
      <c r="H226" s="5" t="s">
        <v>45</v>
      </c>
      <c r="I226" s="70" t="s">
        <v>45</v>
      </c>
      <c r="J226" s="5">
        <v>2012</v>
      </c>
      <c r="K226" s="32"/>
      <c r="L226" s="57">
        <v>0.64</v>
      </c>
      <c r="M226" s="8" t="s">
        <v>178</v>
      </c>
      <c r="N226" s="8" t="s">
        <v>177</v>
      </c>
      <c r="O226" s="34">
        <v>0.78</v>
      </c>
      <c r="P226" s="11" t="s">
        <v>186</v>
      </c>
      <c r="Q226" s="52">
        <v>0.31</v>
      </c>
      <c r="R226" s="52" t="s">
        <v>187</v>
      </c>
      <c r="S226" s="53">
        <v>0.5</v>
      </c>
      <c r="T226" s="53" t="s">
        <v>187</v>
      </c>
      <c r="U226" s="54">
        <v>0.25</v>
      </c>
      <c r="V226" s="54" t="s">
        <v>188</v>
      </c>
      <c r="W226" s="65">
        <v>0.46</v>
      </c>
      <c r="X226" s="55" t="str">
        <f t="shared" si="35"/>
        <v>BAJA</v>
      </c>
      <c r="Y226" s="66">
        <f t="shared" si="36"/>
        <v>0.55000000000000004</v>
      </c>
      <c r="Z226" s="66">
        <f t="shared" si="37"/>
        <v>0.55000000000000004</v>
      </c>
      <c r="AA226" s="66" t="str">
        <f t="shared" si="38"/>
        <v>MEDIO</v>
      </c>
      <c r="AB226" s="1">
        <f t="shared" si="39"/>
        <v>3</v>
      </c>
      <c r="AC226" s="1">
        <f t="shared" si="40"/>
        <v>3</v>
      </c>
      <c r="AD226" s="1" t="str">
        <f t="shared" si="33"/>
        <v>LO REAL ES IGUAL QUE LO PERCIBIDO</v>
      </c>
      <c r="AE226" s="1">
        <f t="shared" si="41"/>
        <v>0</v>
      </c>
      <c r="AF226" s="1">
        <f t="shared" si="42"/>
        <v>1</v>
      </c>
      <c r="AG226" s="1">
        <f t="shared" si="43"/>
        <v>0</v>
      </c>
    </row>
    <row r="227" spans="1:33" x14ac:dyDescent="0.2">
      <c r="A227" s="5" t="s">
        <v>437</v>
      </c>
      <c r="B227" s="5">
        <v>22</v>
      </c>
      <c r="C227" s="6" t="str">
        <f t="shared" si="34"/>
        <v>Adulto Joven</v>
      </c>
      <c r="D227" s="5" t="s">
        <v>41</v>
      </c>
      <c r="E227" s="5" t="s">
        <v>42</v>
      </c>
      <c r="F227" s="5" t="s">
        <v>43</v>
      </c>
      <c r="G227" s="5" t="s">
        <v>70</v>
      </c>
      <c r="H227" s="5" t="s">
        <v>45</v>
      </c>
      <c r="I227" s="70" t="s">
        <v>45</v>
      </c>
      <c r="J227" s="5">
        <v>2011</v>
      </c>
      <c r="K227" s="32"/>
      <c r="L227" s="57">
        <v>0.71</v>
      </c>
      <c r="M227" s="8" t="s">
        <v>178</v>
      </c>
      <c r="N227" s="8" t="s">
        <v>177</v>
      </c>
      <c r="O227" s="34">
        <v>0.77</v>
      </c>
      <c r="P227" s="11" t="s">
        <v>186</v>
      </c>
      <c r="Q227" s="52">
        <v>0</v>
      </c>
      <c r="R227" s="52" t="s">
        <v>188</v>
      </c>
      <c r="S227" s="53">
        <v>0.75</v>
      </c>
      <c r="T227" s="53" t="s">
        <v>185</v>
      </c>
      <c r="U227" s="54">
        <v>0.5</v>
      </c>
      <c r="V227" s="54" t="s">
        <v>187</v>
      </c>
      <c r="W227" s="65">
        <v>0.51</v>
      </c>
      <c r="X227" s="55" t="str">
        <f t="shared" si="35"/>
        <v>MEDIA</v>
      </c>
      <c r="Y227" s="66">
        <f t="shared" si="36"/>
        <v>0.61</v>
      </c>
      <c r="Z227" s="66">
        <f t="shared" si="37"/>
        <v>0.61</v>
      </c>
      <c r="AA227" s="66" t="str">
        <f t="shared" si="38"/>
        <v>MEDIO</v>
      </c>
      <c r="AB227" s="1">
        <f t="shared" si="39"/>
        <v>3</v>
      </c>
      <c r="AC227" s="1">
        <f t="shared" si="40"/>
        <v>3</v>
      </c>
      <c r="AD227" s="1" t="str">
        <f t="shared" si="33"/>
        <v>LO REAL ES IGUAL QUE LO PERCIBIDO</v>
      </c>
      <c r="AE227" s="1">
        <f t="shared" si="41"/>
        <v>0</v>
      </c>
      <c r="AF227" s="1">
        <f t="shared" si="42"/>
        <v>1</v>
      </c>
      <c r="AG227" s="1">
        <f t="shared" si="43"/>
        <v>0</v>
      </c>
    </row>
  </sheetData>
  <mergeCells count="1">
    <mergeCell ref="Y1:Z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CA6E-8F39-4B76-8D41-045EE66C71B5}">
  <sheetPr>
    <tabColor rgb="FF7030A0"/>
  </sheetPr>
  <dimension ref="A1:AC227"/>
  <sheetViews>
    <sheetView topLeftCell="N1" workbookViewId="0">
      <selection activeCell="AC14" sqref="AC14"/>
    </sheetView>
  </sheetViews>
  <sheetFormatPr defaultRowHeight="12.75" x14ac:dyDescent="0.2"/>
  <cols>
    <col min="1" max="11" width="21.5703125" style="1" customWidth="1"/>
    <col min="12" max="26" width="9.140625" style="1"/>
    <col min="27" max="27" width="24.140625" style="1" customWidth="1"/>
    <col min="28" max="28" width="26.5703125" style="1" customWidth="1"/>
    <col min="29" max="16384" width="9.140625" style="1"/>
  </cols>
  <sheetData>
    <row r="1" spans="1:29" x14ac:dyDescent="0.2">
      <c r="A1" s="1" t="s">
        <v>15</v>
      </c>
      <c r="B1" s="1" t="s">
        <v>16</v>
      </c>
      <c r="C1" s="1" t="s">
        <v>17</v>
      </c>
      <c r="D1" s="1" t="s">
        <v>18</v>
      </c>
      <c r="E1" s="1" t="s">
        <v>19</v>
      </c>
      <c r="F1" s="1" t="s">
        <v>20</v>
      </c>
      <c r="G1" s="1" t="s">
        <v>21</v>
      </c>
      <c r="H1" s="1" t="s">
        <v>22</v>
      </c>
      <c r="I1" s="1" t="s">
        <v>23</v>
      </c>
      <c r="J1" s="1" t="s">
        <v>24</v>
      </c>
      <c r="K1" s="3"/>
      <c r="L1" s="2" t="s">
        <v>25</v>
      </c>
      <c r="M1" s="2" t="s">
        <v>26</v>
      </c>
      <c r="N1" s="2" t="s">
        <v>27</v>
      </c>
      <c r="O1" s="2" t="s">
        <v>28</v>
      </c>
      <c r="P1" s="2" t="s">
        <v>29</v>
      </c>
      <c r="Q1" s="2" t="s">
        <v>30</v>
      </c>
      <c r="R1" s="2" t="s">
        <v>31</v>
      </c>
      <c r="S1" s="2" t="s">
        <v>32</v>
      </c>
      <c r="T1" s="2" t="s">
        <v>33</v>
      </c>
      <c r="U1" s="2" t="s">
        <v>34</v>
      </c>
      <c r="V1" s="2" t="s">
        <v>35</v>
      </c>
      <c r="W1" s="2" t="s">
        <v>36</v>
      </c>
      <c r="X1" s="2" t="s">
        <v>37</v>
      </c>
      <c r="Y1" s="2" t="s">
        <v>38</v>
      </c>
      <c r="Z1" s="4" t="s">
        <v>190</v>
      </c>
      <c r="AA1" s="4" t="s">
        <v>191</v>
      </c>
      <c r="AB1" s="4" t="s">
        <v>192</v>
      </c>
    </row>
    <row r="2" spans="1:29" x14ac:dyDescent="0.2">
      <c r="A2" s="5" t="s">
        <v>212</v>
      </c>
      <c r="B2" s="5">
        <v>55</v>
      </c>
      <c r="C2" s="6" t="str">
        <f>IF((B2&lt;18),"Niño/Adolescente",(IF(AND((B2&gt;17),(B2&lt;30)),"Adulto Joven",(IF(AND((B2&gt;29),(B2&lt;60)),"Adulto","Adulto Mayor")))))</f>
        <v>Adulto</v>
      </c>
      <c r="D2" s="5" t="s">
        <v>41</v>
      </c>
      <c r="E2" s="5" t="s">
        <v>42</v>
      </c>
      <c r="F2" s="5" t="s">
        <v>43</v>
      </c>
      <c r="G2" s="5" t="s">
        <v>44</v>
      </c>
      <c r="H2" s="5" t="s">
        <v>45</v>
      </c>
      <c r="I2" s="5" t="s">
        <v>45</v>
      </c>
      <c r="J2" s="5">
        <v>2017</v>
      </c>
      <c r="K2" s="5"/>
      <c r="L2" s="1">
        <v>0</v>
      </c>
      <c r="M2" s="1">
        <v>1</v>
      </c>
      <c r="N2" s="1">
        <v>1</v>
      </c>
      <c r="O2" s="1">
        <v>1</v>
      </c>
      <c r="P2" s="1">
        <v>1</v>
      </c>
      <c r="Q2" s="1">
        <v>1</v>
      </c>
      <c r="R2" s="1">
        <v>1</v>
      </c>
      <c r="S2" s="1">
        <v>0.5</v>
      </c>
      <c r="T2" s="1">
        <v>1</v>
      </c>
      <c r="U2" s="1">
        <v>0</v>
      </c>
      <c r="V2" s="1">
        <v>1</v>
      </c>
      <c r="W2" s="1">
        <v>0.5</v>
      </c>
      <c r="X2" s="1">
        <v>1</v>
      </c>
      <c r="Y2" s="1">
        <v>1</v>
      </c>
      <c r="Z2" s="7">
        <f>(Y2+X2+W2+V2+U2+T2+S2+R2+Q2+P2+O2+N2+M2+L2)/14</f>
        <v>0.7857142857142857</v>
      </c>
      <c r="AA2" s="8" t="str">
        <f>IF(AND(Z2&gt;0.75,Z2&lt;=1),"SEGUROS",IF(AND(Z2&gt;0.5,Z2&lt;=0.75),"MEDIANAMENTE RIESGOSOS",IF(AND(Z2&gt;0.25,Z2&lt;=0.5),"ALTAMENTE RIESGOSOS","DE RIESGO INMINENTE")))</f>
        <v>SEGUROS</v>
      </c>
      <c r="AB2" s="8" t="str">
        <f>IF(AND(Z2&gt;0.8,Z2&lt;=1),"Bajo nivel de riesgo",IF(AND(Z2&gt;0.6,Z2&lt;=0.8),"Moderado nivel de riesgo",IF(AND(Z2&gt;0.4,Z2&lt;=0.6),"Considerable nivel de riesgo",IF(AND(Z2&gt;0.2,Z2&lt;=0.4),"Alto nivel de riesgo","Máximo nivel de riesgo"))))</f>
        <v>Moderado nivel de riesgo</v>
      </c>
    </row>
    <row r="3" spans="1:29" x14ac:dyDescent="0.2">
      <c r="A3" s="5" t="s">
        <v>213</v>
      </c>
      <c r="B3" s="5">
        <v>18</v>
      </c>
      <c r="C3" s="6" t="str">
        <f t="shared" ref="C3:C66" si="0">IF((B3&lt;18),"Niño/Adolescente",(IF(AND((B3&gt;17),(B3&lt;30)),"Adulto Joven",(IF(AND((B3&gt;29),(B3&lt;60)),"Adulto","Adulto Mayor")))))</f>
        <v>Adulto Joven</v>
      </c>
      <c r="D3" s="5" t="s">
        <v>41</v>
      </c>
      <c r="E3" s="5" t="s">
        <v>46</v>
      </c>
      <c r="F3" s="5" t="s">
        <v>43</v>
      </c>
      <c r="G3" s="5" t="s">
        <v>47</v>
      </c>
      <c r="H3" s="5" t="s">
        <v>45</v>
      </c>
      <c r="I3" s="5" t="s">
        <v>45</v>
      </c>
      <c r="J3" s="5">
        <v>2016</v>
      </c>
      <c r="K3" s="5"/>
      <c r="L3" s="1">
        <v>0</v>
      </c>
      <c r="M3" s="1">
        <v>1</v>
      </c>
      <c r="N3" s="1">
        <v>1</v>
      </c>
      <c r="O3" s="1">
        <v>1</v>
      </c>
      <c r="P3" s="1">
        <v>1</v>
      </c>
      <c r="Q3" s="1">
        <v>0</v>
      </c>
      <c r="R3" s="1">
        <v>1</v>
      </c>
      <c r="S3" s="1">
        <v>1</v>
      </c>
      <c r="T3" s="1">
        <v>1</v>
      </c>
      <c r="U3" s="1">
        <v>0</v>
      </c>
      <c r="V3" s="1">
        <v>0</v>
      </c>
      <c r="W3" s="1">
        <v>0</v>
      </c>
      <c r="X3" s="1">
        <v>1</v>
      </c>
      <c r="Y3" s="1">
        <v>1</v>
      </c>
      <c r="Z3" s="7">
        <f t="shared" ref="Z3:Z66" si="1">(Y3+X3+W3+V3+U3+T3+S3+R3+Q3+P3+O3+N3+M3+L3)/14</f>
        <v>0.6428571428571429</v>
      </c>
      <c r="AA3" s="8" t="str">
        <f t="shared" ref="AA3:AA66" si="2">IF(AND(Z3&gt;0.75,Z3&lt;=1),"SEGUROS",IF(AND(Z3&gt;0.5,Z3&lt;=0.75),"MEDIANAMENTE RIESGOSOS",IF(AND(Z3&gt;0.25,Z3&lt;=0.5),"ALTAMENTE RIESGOSOS","DE RIESGO INMINENTE")))</f>
        <v>MEDIANAMENTE RIESGOSOS</v>
      </c>
      <c r="AB3" s="8" t="str">
        <f t="shared" ref="AB3:AB66" si="3">IF(AND(Z3&gt;0.8,Z3&lt;=1),"Bajo nivel de riesgo",IF(AND(Z3&gt;0.6,Z3&lt;=0.8),"Moderado nivel de riesgo",IF(AND(Z3&gt;0.4,Z3&lt;=0.6),"Considerable nivel de riesgo",IF(AND(Z3&gt;0.2,Z3&lt;=0.4),"Alto nivel de riesgo","Máximo nivel de riesgo"))))</f>
        <v>Moderado nivel de riesgo</v>
      </c>
    </row>
    <row r="4" spans="1:29" x14ac:dyDescent="0.2">
      <c r="A4" s="5" t="s">
        <v>214</v>
      </c>
      <c r="B4" s="5">
        <v>25</v>
      </c>
      <c r="C4" s="6" t="str">
        <f t="shared" si="0"/>
        <v>Adulto Joven</v>
      </c>
      <c r="D4" s="5" t="s">
        <v>48</v>
      </c>
      <c r="E4" s="5" t="s">
        <v>42</v>
      </c>
      <c r="F4" s="5" t="s">
        <v>43</v>
      </c>
      <c r="G4" s="5" t="s">
        <v>44</v>
      </c>
      <c r="H4" s="5" t="s">
        <v>49</v>
      </c>
      <c r="I4" s="5" t="s">
        <v>45</v>
      </c>
      <c r="J4" s="5">
        <v>2011</v>
      </c>
      <c r="K4" s="5"/>
      <c r="L4" s="1">
        <v>0</v>
      </c>
      <c r="M4" s="1">
        <v>1</v>
      </c>
      <c r="N4" s="1">
        <v>1</v>
      </c>
      <c r="O4" s="1">
        <v>1</v>
      </c>
      <c r="P4" s="1">
        <v>1</v>
      </c>
      <c r="Q4" s="1">
        <v>1</v>
      </c>
      <c r="R4" s="1">
        <v>1</v>
      </c>
      <c r="S4" s="1">
        <v>1</v>
      </c>
      <c r="T4" s="1">
        <v>1</v>
      </c>
      <c r="U4" s="1">
        <v>1</v>
      </c>
      <c r="V4" s="1">
        <v>1</v>
      </c>
      <c r="W4" s="1">
        <v>1</v>
      </c>
      <c r="X4" s="1">
        <v>0</v>
      </c>
      <c r="Y4" s="1">
        <v>0</v>
      </c>
      <c r="Z4" s="7">
        <f t="shared" si="1"/>
        <v>0.7857142857142857</v>
      </c>
      <c r="AA4" s="8" t="str">
        <f t="shared" si="2"/>
        <v>SEGUROS</v>
      </c>
      <c r="AB4" s="8" t="str">
        <f t="shared" si="3"/>
        <v>Moderado nivel de riesgo</v>
      </c>
    </row>
    <row r="5" spans="1:29" x14ac:dyDescent="0.2">
      <c r="A5" s="5" t="s">
        <v>215</v>
      </c>
      <c r="B5" s="5">
        <v>23</v>
      </c>
      <c r="C5" s="6" t="str">
        <f t="shared" si="0"/>
        <v>Adulto Joven</v>
      </c>
      <c r="D5" s="5" t="s">
        <v>48</v>
      </c>
      <c r="E5" s="5" t="s">
        <v>42</v>
      </c>
      <c r="F5" s="5" t="s">
        <v>43</v>
      </c>
      <c r="G5" s="5" t="s">
        <v>44</v>
      </c>
      <c r="H5" s="5" t="s">
        <v>45</v>
      </c>
      <c r="I5" s="5" t="s">
        <v>45</v>
      </c>
      <c r="J5" s="5">
        <v>2010</v>
      </c>
      <c r="K5" s="5"/>
      <c r="L5" s="1">
        <v>0</v>
      </c>
      <c r="M5" s="1">
        <v>0</v>
      </c>
      <c r="N5" s="1">
        <v>0</v>
      </c>
      <c r="O5" s="1">
        <v>1</v>
      </c>
      <c r="P5" s="1">
        <v>1</v>
      </c>
      <c r="Q5" s="1">
        <v>1</v>
      </c>
      <c r="R5" s="1">
        <v>0</v>
      </c>
      <c r="S5" s="1">
        <v>0.5</v>
      </c>
      <c r="T5" s="1">
        <v>1</v>
      </c>
      <c r="U5" s="1">
        <v>1</v>
      </c>
      <c r="V5" s="1">
        <v>0</v>
      </c>
      <c r="W5" s="1">
        <v>0.5</v>
      </c>
      <c r="X5" s="1">
        <v>1</v>
      </c>
      <c r="Y5" s="1">
        <v>0</v>
      </c>
      <c r="Z5" s="7">
        <f t="shared" si="1"/>
        <v>0.5</v>
      </c>
      <c r="AA5" s="8" t="str">
        <f t="shared" si="2"/>
        <v>ALTAMENTE RIESGOSOS</v>
      </c>
      <c r="AB5" s="8" t="str">
        <f t="shared" si="3"/>
        <v>Considerable nivel de riesgo</v>
      </c>
    </row>
    <row r="6" spans="1:29" x14ac:dyDescent="0.2">
      <c r="A6" s="5" t="s">
        <v>216</v>
      </c>
      <c r="B6" s="5">
        <v>22</v>
      </c>
      <c r="C6" s="6" t="str">
        <f t="shared" si="0"/>
        <v>Adulto Joven</v>
      </c>
      <c r="D6" s="5" t="s">
        <v>48</v>
      </c>
      <c r="E6" s="5" t="s">
        <v>42</v>
      </c>
      <c r="F6" s="5" t="s">
        <v>50</v>
      </c>
      <c r="G6" s="5" t="s">
        <v>47</v>
      </c>
      <c r="H6" s="5" t="s">
        <v>49</v>
      </c>
      <c r="I6" s="5" t="s">
        <v>51</v>
      </c>
      <c r="J6" s="5">
        <v>2010</v>
      </c>
      <c r="K6" s="5"/>
      <c r="L6" s="1">
        <v>0</v>
      </c>
      <c r="M6" s="1">
        <v>1</v>
      </c>
      <c r="N6" s="1">
        <v>0</v>
      </c>
      <c r="O6" s="1">
        <v>1</v>
      </c>
      <c r="P6" s="1">
        <v>1</v>
      </c>
      <c r="Q6" s="1">
        <v>1</v>
      </c>
      <c r="R6" s="1">
        <v>1</v>
      </c>
      <c r="S6" s="1">
        <v>1</v>
      </c>
      <c r="T6" s="1">
        <v>1</v>
      </c>
      <c r="U6" s="1">
        <v>0</v>
      </c>
      <c r="V6" s="1">
        <v>1</v>
      </c>
      <c r="W6" s="1">
        <v>0.5</v>
      </c>
      <c r="X6" s="1">
        <v>0.5</v>
      </c>
      <c r="Y6" s="1">
        <v>1</v>
      </c>
      <c r="Z6" s="7">
        <f t="shared" si="1"/>
        <v>0.7142857142857143</v>
      </c>
      <c r="AA6" s="8" t="str">
        <f t="shared" si="2"/>
        <v>MEDIANAMENTE RIESGOSOS</v>
      </c>
      <c r="AB6" s="8" t="str">
        <f t="shared" si="3"/>
        <v>Moderado nivel de riesgo</v>
      </c>
    </row>
    <row r="7" spans="1:29" x14ac:dyDescent="0.2">
      <c r="A7" s="5" t="s">
        <v>217</v>
      </c>
      <c r="B7" s="5">
        <v>23</v>
      </c>
      <c r="C7" s="6" t="str">
        <f t="shared" si="0"/>
        <v>Adulto Joven</v>
      </c>
      <c r="D7" s="5" t="s">
        <v>48</v>
      </c>
      <c r="E7" s="5" t="s">
        <v>42</v>
      </c>
      <c r="F7" s="5" t="s">
        <v>50</v>
      </c>
      <c r="G7" s="5" t="s">
        <v>44</v>
      </c>
      <c r="H7" s="5" t="s">
        <v>45</v>
      </c>
      <c r="I7" s="5" t="s">
        <v>49</v>
      </c>
      <c r="J7" s="5">
        <v>2014</v>
      </c>
      <c r="K7" s="5"/>
      <c r="L7" s="1">
        <v>0</v>
      </c>
      <c r="M7" s="1">
        <v>1</v>
      </c>
      <c r="N7" s="1">
        <v>1</v>
      </c>
      <c r="O7" s="1">
        <v>1</v>
      </c>
      <c r="P7" s="1">
        <v>1</v>
      </c>
      <c r="Q7" s="1">
        <v>0</v>
      </c>
      <c r="R7" s="1">
        <v>1</v>
      </c>
      <c r="S7" s="1">
        <v>1</v>
      </c>
      <c r="T7" s="1">
        <v>1</v>
      </c>
      <c r="U7" s="1">
        <v>1</v>
      </c>
      <c r="V7" s="1">
        <v>1</v>
      </c>
      <c r="W7" s="1">
        <v>1</v>
      </c>
      <c r="X7" s="1">
        <v>1</v>
      </c>
      <c r="Y7" s="1">
        <v>0</v>
      </c>
      <c r="Z7" s="7">
        <f t="shared" si="1"/>
        <v>0.7857142857142857</v>
      </c>
      <c r="AA7" s="8" t="str">
        <f t="shared" si="2"/>
        <v>SEGUROS</v>
      </c>
      <c r="AB7" s="8" t="str">
        <f t="shared" si="3"/>
        <v>Moderado nivel de riesgo</v>
      </c>
    </row>
    <row r="8" spans="1:29" x14ac:dyDescent="0.2">
      <c r="A8" s="5" t="s">
        <v>218</v>
      </c>
      <c r="B8" s="5">
        <v>19</v>
      </c>
      <c r="C8" s="6" t="str">
        <f t="shared" si="0"/>
        <v>Adulto Joven</v>
      </c>
      <c r="D8" s="5" t="s">
        <v>41</v>
      </c>
      <c r="E8" s="5" t="s">
        <v>42</v>
      </c>
      <c r="F8" s="5" t="s">
        <v>43</v>
      </c>
      <c r="G8" s="5" t="s">
        <v>44</v>
      </c>
      <c r="H8" s="5" t="s">
        <v>45</v>
      </c>
      <c r="I8" s="5" t="s">
        <v>45</v>
      </c>
      <c r="J8" s="5">
        <v>2014</v>
      </c>
      <c r="K8" s="5"/>
      <c r="L8" s="1">
        <v>0</v>
      </c>
      <c r="M8" s="1">
        <v>1</v>
      </c>
      <c r="N8" s="1">
        <v>1</v>
      </c>
      <c r="O8" s="1">
        <v>1</v>
      </c>
      <c r="P8" s="1">
        <v>1</v>
      </c>
      <c r="Q8" s="1">
        <v>1</v>
      </c>
      <c r="R8" s="1">
        <v>1</v>
      </c>
      <c r="S8" s="1">
        <v>0</v>
      </c>
      <c r="T8" s="1">
        <v>1</v>
      </c>
      <c r="U8" s="1">
        <v>1</v>
      </c>
      <c r="V8" s="1">
        <v>0.5</v>
      </c>
      <c r="W8" s="1">
        <v>0.5</v>
      </c>
      <c r="X8" s="1">
        <v>0.5</v>
      </c>
      <c r="Y8" s="1">
        <v>0.5</v>
      </c>
      <c r="Z8" s="7">
        <f t="shared" si="1"/>
        <v>0.7142857142857143</v>
      </c>
      <c r="AA8" s="8" t="str">
        <f t="shared" si="2"/>
        <v>MEDIANAMENTE RIESGOSOS</v>
      </c>
      <c r="AB8" s="8" t="str">
        <f t="shared" si="3"/>
        <v>Moderado nivel de riesgo</v>
      </c>
      <c r="AC8" s="1" t="s">
        <v>52</v>
      </c>
    </row>
    <row r="9" spans="1:29" x14ac:dyDescent="0.2">
      <c r="A9" s="5" t="s">
        <v>219</v>
      </c>
      <c r="B9" s="5">
        <v>19</v>
      </c>
      <c r="C9" s="6" t="str">
        <f t="shared" si="0"/>
        <v>Adulto Joven</v>
      </c>
      <c r="D9" s="5" t="s">
        <v>41</v>
      </c>
      <c r="E9" s="5" t="s">
        <v>53</v>
      </c>
      <c r="F9" s="5" t="s">
        <v>43</v>
      </c>
      <c r="G9" s="5" t="s">
        <v>47</v>
      </c>
      <c r="H9" s="5" t="s">
        <v>51</v>
      </c>
      <c r="I9" s="5" t="s">
        <v>45</v>
      </c>
      <c r="J9" s="5">
        <v>2012</v>
      </c>
      <c r="K9" s="5"/>
      <c r="L9" s="1">
        <v>0</v>
      </c>
      <c r="M9" s="1">
        <v>1</v>
      </c>
      <c r="N9" s="1">
        <v>1</v>
      </c>
      <c r="O9" s="1">
        <v>1</v>
      </c>
      <c r="P9" s="1">
        <v>1</v>
      </c>
      <c r="Q9" s="1">
        <v>1</v>
      </c>
      <c r="R9" s="1">
        <v>1</v>
      </c>
      <c r="S9" s="1">
        <v>1</v>
      </c>
      <c r="T9" s="1">
        <v>0</v>
      </c>
      <c r="U9" s="1">
        <v>1</v>
      </c>
      <c r="V9" s="1">
        <v>1</v>
      </c>
      <c r="W9" s="1">
        <v>1</v>
      </c>
      <c r="X9" s="1">
        <v>0</v>
      </c>
      <c r="Y9" s="1">
        <v>0</v>
      </c>
      <c r="Z9" s="7">
        <f t="shared" si="1"/>
        <v>0.7142857142857143</v>
      </c>
      <c r="AA9" s="8" t="str">
        <f t="shared" si="2"/>
        <v>MEDIANAMENTE RIESGOSOS</v>
      </c>
      <c r="AB9" s="8" t="str">
        <f t="shared" si="3"/>
        <v>Moderado nivel de riesgo</v>
      </c>
      <c r="AC9" s="1" t="s">
        <v>54</v>
      </c>
    </row>
    <row r="10" spans="1:29" x14ac:dyDescent="0.2">
      <c r="A10" s="5" t="s">
        <v>220</v>
      </c>
      <c r="B10" s="5">
        <v>20</v>
      </c>
      <c r="C10" s="6" t="str">
        <f t="shared" si="0"/>
        <v>Adulto Joven</v>
      </c>
      <c r="D10" s="5" t="s">
        <v>41</v>
      </c>
      <c r="E10" s="5" t="s">
        <v>42</v>
      </c>
      <c r="F10" s="5" t="s">
        <v>43</v>
      </c>
      <c r="G10" s="5" t="s">
        <v>47</v>
      </c>
      <c r="H10" s="5" t="s">
        <v>51</v>
      </c>
      <c r="I10" s="5" t="s">
        <v>45</v>
      </c>
      <c r="J10" s="5">
        <v>2015</v>
      </c>
      <c r="K10" s="5"/>
      <c r="L10" s="1">
        <v>0</v>
      </c>
      <c r="M10" s="1">
        <v>1</v>
      </c>
      <c r="N10" s="1">
        <v>1</v>
      </c>
      <c r="O10" s="1">
        <v>1</v>
      </c>
      <c r="P10" s="1">
        <v>1</v>
      </c>
      <c r="Q10" s="1">
        <v>0</v>
      </c>
      <c r="R10" s="1">
        <v>1</v>
      </c>
      <c r="S10" s="1">
        <v>0</v>
      </c>
      <c r="T10" s="1">
        <v>1</v>
      </c>
      <c r="U10" s="1">
        <v>0</v>
      </c>
      <c r="V10" s="1">
        <v>1</v>
      </c>
      <c r="W10" s="1">
        <v>0.5</v>
      </c>
      <c r="X10" s="1">
        <v>1</v>
      </c>
      <c r="Y10" s="1">
        <v>0</v>
      </c>
      <c r="Z10" s="7">
        <f t="shared" si="1"/>
        <v>0.6071428571428571</v>
      </c>
      <c r="AA10" s="8" t="str">
        <f t="shared" si="2"/>
        <v>MEDIANAMENTE RIESGOSOS</v>
      </c>
      <c r="AB10" s="8" t="str">
        <f t="shared" si="3"/>
        <v>Moderado nivel de riesgo</v>
      </c>
      <c r="AC10" s="1" t="s">
        <v>55</v>
      </c>
    </row>
    <row r="11" spans="1:29" x14ac:dyDescent="0.2">
      <c r="A11" s="5" t="s">
        <v>221</v>
      </c>
      <c r="B11" s="5">
        <v>18</v>
      </c>
      <c r="C11" s="6" t="str">
        <f t="shared" si="0"/>
        <v>Adulto Joven</v>
      </c>
      <c r="D11" s="5" t="s">
        <v>48</v>
      </c>
      <c r="E11" s="5" t="s">
        <v>42</v>
      </c>
      <c r="F11" s="5" t="s">
        <v>43</v>
      </c>
      <c r="G11" s="5" t="s">
        <v>47</v>
      </c>
      <c r="H11" s="5" t="s">
        <v>45</v>
      </c>
      <c r="I11" s="5" t="s">
        <v>45</v>
      </c>
      <c r="J11" s="5">
        <v>2010</v>
      </c>
      <c r="K11" s="5"/>
      <c r="L11" s="1">
        <v>1</v>
      </c>
      <c r="M11" s="1">
        <v>1</v>
      </c>
      <c r="N11" s="1">
        <v>1</v>
      </c>
      <c r="O11" s="1">
        <v>1</v>
      </c>
      <c r="P11" s="1">
        <v>1</v>
      </c>
      <c r="Q11" s="1">
        <v>1</v>
      </c>
      <c r="R11" s="1">
        <v>1</v>
      </c>
      <c r="S11" s="1">
        <v>0.5</v>
      </c>
      <c r="T11" s="1">
        <v>1</v>
      </c>
      <c r="U11" s="1">
        <v>1</v>
      </c>
      <c r="V11" s="1">
        <v>0.5</v>
      </c>
      <c r="W11" s="1">
        <v>0.5</v>
      </c>
      <c r="X11" s="1">
        <v>1</v>
      </c>
      <c r="Y11" s="1">
        <v>0.5</v>
      </c>
      <c r="Z11" s="7">
        <f t="shared" si="1"/>
        <v>0.8571428571428571</v>
      </c>
      <c r="AA11" s="8" t="str">
        <f t="shared" si="2"/>
        <v>SEGUROS</v>
      </c>
      <c r="AB11" s="8" t="str">
        <f t="shared" si="3"/>
        <v>Bajo nivel de riesgo</v>
      </c>
      <c r="AC11" s="1" t="s">
        <v>56</v>
      </c>
    </row>
    <row r="12" spans="1:29" x14ac:dyDescent="0.2">
      <c r="A12" s="5" t="s">
        <v>222</v>
      </c>
      <c r="B12" s="5">
        <v>20</v>
      </c>
      <c r="C12" s="6" t="str">
        <f t="shared" si="0"/>
        <v>Adulto Joven</v>
      </c>
      <c r="D12" s="5" t="s">
        <v>48</v>
      </c>
      <c r="E12" s="5" t="s">
        <v>57</v>
      </c>
      <c r="F12" s="5" t="s">
        <v>43</v>
      </c>
      <c r="G12" s="5" t="s">
        <v>44</v>
      </c>
      <c r="H12" s="5" t="s">
        <v>51</v>
      </c>
      <c r="I12" s="5" t="s">
        <v>45</v>
      </c>
      <c r="J12" s="5">
        <v>2012</v>
      </c>
      <c r="K12" s="5"/>
      <c r="L12" s="1">
        <v>0</v>
      </c>
      <c r="M12" s="1">
        <v>1</v>
      </c>
      <c r="N12" s="1">
        <v>1</v>
      </c>
      <c r="O12" s="1">
        <v>1</v>
      </c>
      <c r="P12" s="1">
        <v>0</v>
      </c>
      <c r="Q12" s="1">
        <v>0</v>
      </c>
      <c r="R12" s="1">
        <v>1</v>
      </c>
      <c r="S12" s="1">
        <v>1</v>
      </c>
      <c r="T12" s="1">
        <v>0</v>
      </c>
      <c r="U12" s="1">
        <v>1</v>
      </c>
      <c r="V12" s="1">
        <v>0.5</v>
      </c>
      <c r="W12" s="1">
        <v>0.5</v>
      </c>
      <c r="X12" s="1">
        <v>1</v>
      </c>
      <c r="Y12" s="1">
        <v>0.5</v>
      </c>
      <c r="Z12" s="7">
        <f t="shared" si="1"/>
        <v>0.6071428571428571</v>
      </c>
      <c r="AA12" s="8" t="str">
        <f t="shared" si="2"/>
        <v>MEDIANAMENTE RIESGOSOS</v>
      </c>
      <c r="AB12" s="8" t="str">
        <f t="shared" si="3"/>
        <v>Moderado nivel de riesgo</v>
      </c>
      <c r="AC12" s="1" t="s">
        <v>58</v>
      </c>
    </row>
    <row r="13" spans="1:29" x14ac:dyDescent="0.2">
      <c r="A13" s="5" t="s">
        <v>223</v>
      </c>
      <c r="B13" s="5">
        <v>19</v>
      </c>
      <c r="C13" s="6" t="str">
        <f t="shared" si="0"/>
        <v>Adulto Joven</v>
      </c>
      <c r="D13" s="5" t="s">
        <v>41</v>
      </c>
      <c r="E13" s="5" t="s">
        <v>59</v>
      </c>
      <c r="F13" s="5" t="s">
        <v>43</v>
      </c>
      <c r="G13" s="5" t="s">
        <v>47</v>
      </c>
      <c r="H13" s="5" t="s">
        <v>45</v>
      </c>
      <c r="I13" s="5" t="s">
        <v>45</v>
      </c>
      <c r="J13" s="5">
        <v>2011</v>
      </c>
      <c r="K13" s="5"/>
      <c r="L13" s="1">
        <v>0</v>
      </c>
      <c r="M13" s="1">
        <v>1</v>
      </c>
      <c r="N13" s="1">
        <v>0</v>
      </c>
      <c r="O13" s="1">
        <v>1</v>
      </c>
      <c r="P13" s="1">
        <v>1</v>
      </c>
      <c r="Q13" s="1">
        <v>0</v>
      </c>
      <c r="R13" s="1">
        <v>1</v>
      </c>
      <c r="S13" s="1">
        <v>0.5</v>
      </c>
      <c r="T13" s="1">
        <v>0</v>
      </c>
      <c r="U13" s="1">
        <v>1</v>
      </c>
      <c r="V13" s="1">
        <v>0.5</v>
      </c>
      <c r="W13" s="1">
        <v>0.5</v>
      </c>
      <c r="X13" s="1">
        <v>1</v>
      </c>
      <c r="Y13" s="1">
        <v>0.5</v>
      </c>
      <c r="Z13" s="7">
        <f t="shared" si="1"/>
        <v>0.5714285714285714</v>
      </c>
      <c r="AA13" s="8" t="str">
        <f t="shared" si="2"/>
        <v>MEDIANAMENTE RIESGOSOS</v>
      </c>
      <c r="AB13" s="8" t="str">
        <f t="shared" si="3"/>
        <v>Considerable nivel de riesgo</v>
      </c>
    </row>
    <row r="14" spans="1:29" x14ac:dyDescent="0.2">
      <c r="A14" s="5" t="s">
        <v>224</v>
      </c>
      <c r="B14" s="5">
        <v>48</v>
      </c>
      <c r="C14" s="6" t="str">
        <f t="shared" si="0"/>
        <v>Adulto</v>
      </c>
      <c r="D14" s="5" t="s">
        <v>41</v>
      </c>
      <c r="E14" s="5" t="s">
        <v>60</v>
      </c>
      <c r="F14" s="5" t="s">
        <v>43</v>
      </c>
      <c r="G14" s="5" t="s">
        <v>47</v>
      </c>
      <c r="H14" s="5" t="s">
        <v>51</v>
      </c>
      <c r="I14" s="5" t="s">
        <v>51</v>
      </c>
      <c r="J14" s="5">
        <v>2017</v>
      </c>
      <c r="K14" s="5"/>
      <c r="L14" s="1">
        <v>1</v>
      </c>
      <c r="M14" s="1">
        <v>1</v>
      </c>
      <c r="N14" s="1">
        <v>0</v>
      </c>
      <c r="O14" s="1">
        <v>1</v>
      </c>
      <c r="P14" s="1">
        <v>1</v>
      </c>
      <c r="Q14" s="1">
        <v>0</v>
      </c>
      <c r="R14" s="1">
        <v>1</v>
      </c>
      <c r="S14" s="1">
        <v>1</v>
      </c>
      <c r="T14" s="1">
        <v>0</v>
      </c>
      <c r="U14" s="1">
        <v>0</v>
      </c>
      <c r="V14" s="1">
        <v>0.5</v>
      </c>
      <c r="W14" s="1">
        <v>0.5</v>
      </c>
      <c r="X14" s="1">
        <v>0</v>
      </c>
      <c r="Y14" s="1">
        <v>0.5</v>
      </c>
      <c r="Z14" s="7">
        <f t="shared" si="1"/>
        <v>0.5357142857142857</v>
      </c>
      <c r="AA14" s="8" t="str">
        <f t="shared" si="2"/>
        <v>MEDIANAMENTE RIESGOSOS</v>
      </c>
      <c r="AB14" s="8" t="str">
        <f t="shared" si="3"/>
        <v>Considerable nivel de riesgo</v>
      </c>
    </row>
    <row r="15" spans="1:29" x14ac:dyDescent="0.2">
      <c r="A15" s="5" t="s">
        <v>225</v>
      </c>
      <c r="B15" s="5">
        <v>20</v>
      </c>
      <c r="C15" s="6" t="str">
        <f t="shared" si="0"/>
        <v>Adulto Joven</v>
      </c>
      <c r="D15" s="5" t="s">
        <v>48</v>
      </c>
      <c r="E15" s="5" t="s">
        <v>46</v>
      </c>
      <c r="F15" s="5" t="s">
        <v>50</v>
      </c>
      <c r="G15" s="5" t="s">
        <v>44</v>
      </c>
      <c r="H15" s="5" t="s">
        <v>51</v>
      </c>
      <c r="I15" s="5" t="s">
        <v>45</v>
      </c>
      <c r="J15" s="5">
        <v>2011</v>
      </c>
      <c r="K15" s="5"/>
      <c r="L15" s="1">
        <v>1</v>
      </c>
      <c r="M15" s="1">
        <v>1</v>
      </c>
      <c r="N15" s="1">
        <v>0</v>
      </c>
      <c r="O15" s="1">
        <v>1</v>
      </c>
      <c r="P15" s="1">
        <v>1</v>
      </c>
      <c r="Q15" s="1">
        <v>1</v>
      </c>
      <c r="R15" s="1">
        <v>0</v>
      </c>
      <c r="S15" s="1">
        <v>1</v>
      </c>
      <c r="T15" s="1">
        <v>0</v>
      </c>
      <c r="U15" s="1">
        <v>1</v>
      </c>
      <c r="V15" s="1">
        <v>1</v>
      </c>
      <c r="W15" s="1">
        <v>1</v>
      </c>
      <c r="X15" s="1">
        <v>1</v>
      </c>
      <c r="Y15" s="1">
        <v>0.5</v>
      </c>
      <c r="Z15" s="7">
        <f t="shared" si="1"/>
        <v>0.75</v>
      </c>
      <c r="AA15" s="8" t="str">
        <f t="shared" si="2"/>
        <v>MEDIANAMENTE RIESGOSOS</v>
      </c>
      <c r="AB15" s="8" t="str">
        <f t="shared" si="3"/>
        <v>Moderado nivel de riesgo</v>
      </c>
    </row>
    <row r="16" spans="1:29" x14ac:dyDescent="0.2">
      <c r="A16" s="5" t="s">
        <v>226</v>
      </c>
      <c r="B16" s="5">
        <v>19</v>
      </c>
      <c r="C16" s="6" t="str">
        <f t="shared" si="0"/>
        <v>Adulto Joven</v>
      </c>
      <c r="D16" s="5" t="s">
        <v>48</v>
      </c>
      <c r="E16" s="5" t="s">
        <v>61</v>
      </c>
      <c r="F16" s="5" t="s">
        <v>50</v>
      </c>
      <c r="G16" s="5" t="s">
        <v>44</v>
      </c>
      <c r="H16" s="5" t="s">
        <v>51</v>
      </c>
      <c r="I16" s="5" t="s">
        <v>51</v>
      </c>
      <c r="J16" s="5">
        <v>2011</v>
      </c>
      <c r="K16" s="5"/>
      <c r="L16" s="1">
        <v>0</v>
      </c>
      <c r="M16" s="1">
        <v>1</v>
      </c>
      <c r="N16" s="1">
        <v>0</v>
      </c>
      <c r="O16" s="1">
        <v>1</v>
      </c>
      <c r="P16" s="1">
        <v>1</v>
      </c>
      <c r="Q16" s="1">
        <v>0</v>
      </c>
      <c r="R16" s="1">
        <v>1</v>
      </c>
      <c r="S16" s="1">
        <v>0</v>
      </c>
      <c r="T16" s="1">
        <v>0</v>
      </c>
      <c r="U16" s="1">
        <v>0</v>
      </c>
      <c r="V16" s="1">
        <v>1</v>
      </c>
      <c r="W16" s="1">
        <v>0.5</v>
      </c>
      <c r="X16" s="1">
        <v>0</v>
      </c>
      <c r="Y16" s="1">
        <v>0</v>
      </c>
      <c r="Z16" s="7">
        <f t="shared" si="1"/>
        <v>0.39285714285714285</v>
      </c>
      <c r="AA16" s="8" t="str">
        <f t="shared" si="2"/>
        <v>ALTAMENTE RIESGOSOS</v>
      </c>
      <c r="AB16" s="8" t="str">
        <f t="shared" si="3"/>
        <v>Alto nivel de riesgo</v>
      </c>
    </row>
    <row r="17" spans="1:28" x14ac:dyDescent="0.2">
      <c r="A17" s="5" t="s">
        <v>227</v>
      </c>
      <c r="B17" s="5">
        <v>41</v>
      </c>
      <c r="C17" s="6" t="str">
        <f t="shared" si="0"/>
        <v>Adulto</v>
      </c>
      <c r="D17" s="5" t="s">
        <v>48</v>
      </c>
      <c r="E17" s="5" t="s">
        <v>42</v>
      </c>
      <c r="F17" s="5" t="s">
        <v>43</v>
      </c>
      <c r="G17" s="5" t="s">
        <v>47</v>
      </c>
      <c r="H17" s="5" t="s">
        <v>51</v>
      </c>
      <c r="I17" s="5" t="s">
        <v>51</v>
      </c>
      <c r="J17" s="5">
        <v>2016</v>
      </c>
      <c r="K17" s="5"/>
      <c r="L17" s="1">
        <v>0</v>
      </c>
      <c r="M17" s="1">
        <v>1</v>
      </c>
      <c r="N17" s="1">
        <v>1</v>
      </c>
      <c r="O17" s="1">
        <v>1</v>
      </c>
      <c r="P17" s="1">
        <v>1</v>
      </c>
      <c r="Q17" s="1">
        <v>1</v>
      </c>
      <c r="R17" s="1">
        <v>1</v>
      </c>
      <c r="S17" s="1">
        <v>1</v>
      </c>
      <c r="T17" s="1">
        <v>1</v>
      </c>
      <c r="U17" s="1">
        <v>0</v>
      </c>
      <c r="V17" s="1">
        <v>0.5</v>
      </c>
      <c r="W17" s="1">
        <v>0.5</v>
      </c>
      <c r="X17" s="1">
        <v>1</v>
      </c>
      <c r="Y17" s="1">
        <v>1</v>
      </c>
      <c r="Z17" s="7">
        <f t="shared" si="1"/>
        <v>0.7857142857142857</v>
      </c>
      <c r="AA17" s="8" t="str">
        <f t="shared" si="2"/>
        <v>SEGUROS</v>
      </c>
      <c r="AB17" s="8" t="str">
        <f t="shared" si="3"/>
        <v>Moderado nivel de riesgo</v>
      </c>
    </row>
    <row r="18" spans="1:28" x14ac:dyDescent="0.2">
      <c r="A18" s="5" t="s">
        <v>228</v>
      </c>
      <c r="B18" s="5">
        <v>19</v>
      </c>
      <c r="C18" s="6" t="str">
        <f t="shared" si="0"/>
        <v>Adulto Joven</v>
      </c>
      <c r="D18" s="5" t="s">
        <v>48</v>
      </c>
      <c r="E18" s="5" t="s">
        <v>46</v>
      </c>
      <c r="F18" s="5" t="s">
        <v>43</v>
      </c>
      <c r="G18" s="5" t="s">
        <v>47</v>
      </c>
      <c r="H18" s="5" t="s">
        <v>45</v>
      </c>
      <c r="I18" s="5" t="s">
        <v>45</v>
      </c>
      <c r="J18" s="5">
        <v>2011</v>
      </c>
      <c r="K18" s="5"/>
      <c r="L18" s="1">
        <v>1</v>
      </c>
      <c r="M18" s="1">
        <v>1</v>
      </c>
      <c r="N18" s="1">
        <v>0</v>
      </c>
      <c r="O18" s="1">
        <v>1</v>
      </c>
      <c r="P18" s="1">
        <v>1</v>
      </c>
      <c r="Q18" s="1">
        <v>1</v>
      </c>
      <c r="R18" s="1">
        <v>1</v>
      </c>
      <c r="S18" s="1">
        <v>0.5</v>
      </c>
      <c r="T18" s="1">
        <v>0</v>
      </c>
      <c r="U18" s="1">
        <v>1</v>
      </c>
      <c r="V18" s="1">
        <v>1</v>
      </c>
      <c r="W18" s="1">
        <v>0.5</v>
      </c>
      <c r="X18" s="1">
        <v>0.5</v>
      </c>
      <c r="Y18" s="1">
        <v>0.5</v>
      </c>
      <c r="Z18" s="7">
        <f t="shared" si="1"/>
        <v>0.7142857142857143</v>
      </c>
      <c r="AA18" s="8" t="str">
        <f t="shared" si="2"/>
        <v>MEDIANAMENTE RIESGOSOS</v>
      </c>
      <c r="AB18" s="8" t="str">
        <f t="shared" si="3"/>
        <v>Moderado nivel de riesgo</v>
      </c>
    </row>
    <row r="19" spans="1:28" x14ac:dyDescent="0.2">
      <c r="A19" s="5" t="s">
        <v>229</v>
      </c>
      <c r="B19" s="5">
        <v>22</v>
      </c>
      <c r="C19" s="6" t="str">
        <f t="shared" si="0"/>
        <v>Adulto Joven</v>
      </c>
      <c r="D19" s="5" t="s">
        <v>48</v>
      </c>
      <c r="E19" s="5" t="s">
        <v>62</v>
      </c>
      <c r="F19" s="5" t="s">
        <v>43</v>
      </c>
      <c r="G19" s="5" t="s">
        <v>47</v>
      </c>
      <c r="H19" s="5" t="s">
        <v>45</v>
      </c>
      <c r="I19" s="5" t="s">
        <v>51</v>
      </c>
      <c r="J19" s="5">
        <v>2012</v>
      </c>
      <c r="K19" s="5"/>
      <c r="L19" s="1">
        <v>0</v>
      </c>
      <c r="M19" s="1">
        <v>1</v>
      </c>
      <c r="N19" s="1">
        <v>0</v>
      </c>
      <c r="O19" s="1">
        <v>1</v>
      </c>
      <c r="P19" s="1">
        <v>1</v>
      </c>
      <c r="Q19" s="1">
        <v>1</v>
      </c>
      <c r="R19" s="1">
        <v>1</v>
      </c>
      <c r="S19" s="1">
        <v>1</v>
      </c>
      <c r="T19" s="1">
        <v>0</v>
      </c>
      <c r="U19" s="1">
        <v>1</v>
      </c>
      <c r="V19" s="1">
        <v>0.5</v>
      </c>
      <c r="W19" s="1">
        <v>0.5</v>
      </c>
      <c r="X19" s="1">
        <v>1</v>
      </c>
      <c r="Y19" s="1">
        <v>1</v>
      </c>
      <c r="Z19" s="7">
        <f t="shared" si="1"/>
        <v>0.7142857142857143</v>
      </c>
      <c r="AA19" s="8" t="str">
        <f t="shared" si="2"/>
        <v>MEDIANAMENTE RIESGOSOS</v>
      </c>
      <c r="AB19" s="8" t="str">
        <f t="shared" si="3"/>
        <v>Moderado nivel de riesgo</v>
      </c>
    </row>
    <row r="20" spans="1:28" x14ac:dyDescent="0.2">
      <c r="A20" s="5" t="s">
        <v>230</v>
      </c>
      <c r="B20" s="5">
        <v>22</v>
      </c>
      <c r="C20" s="6" t="str">
        <f t="shared" si="0"/>
        <v>Adulto Joven</v>
      </c>
      <c r="D20" s="5" t="s">
        <v>48</v>
      </c>
      <c r="E20" s="5" t="s">
        <v>63</v>
      </c>
      <c r="F20" s="5" t="s">
        <v>43</v>
      </c>
      <c r="G20" s="5" t="s">
        <v>47</v>
      </c>
      <c r="H20" s="5" t="s">
        <v>45</v>
      </c>
      <c r="I20" s="5" t="s">
        <v>51</v>
      </c>
      <c r="J20" s="5">
        <v>2011</v>
      </c>
      <c r="K20" s="5"/>
      <c r="L20" s="1">
        <v>0</v>
      </c>
      <c r="M20" s="1">
        <v>1</v>
      </c>
      <c r="N20" s="1">
        <v>1</v>
      </c>
      <c r="O20" s="1">
        <v>1</v>
      </c>
      <c r="P20" s="1">
        <v>1</v>
      </c>
      <c r="Q20" s="1">
        <v>0</v>
      </c>
      <c r="R20" s="1">
        <v>1</v>
      </c>
      <c r="S20" s="1">
        <v>1</v>
      </c>
      <c r="T20" s="1">
        <v>1</v>
      </c>
      <c r="U20" s="1">
        <v>1</v>
      </c>
      <c r="V20" s="1">
        <v>1</v>
      </c>
      <c r="W20" s="1">
        <v>1</v>
      </c>
      <c r="X20" s="1">
        <v>0.5</v>
      </c>
      <c r="Y20" s="1">
        <v>0</v>
      </c>
      <c r="Z20" s="7">
        <f t="shared" si="1"/>
        <v>0.75</v>
      </c>
      <c r="AA20" s="8" t="str">
        <f t="shared" si="2"/>
        <v>MEDIANAMENTE RIESGOSOS</v>
      </c>
      <c r="AB20" s="8" t="str">
        <f t="shared" si="3"/>
        <v>Moderado nivel de riesgo</v>
      </c>
    </row>
    <row r="21" spans="1:28" x14ac:dyDescent="0.2">
      <c r="A21" s="5" t="s">
        <v>231</v>
      </c>
      <c r="B21" s="5">
        <v>23</v>
      </c>
      <c r="C21" s="6" t="str">
        <f t="shared" si="0"/>
        <v>Adulto Joven</v>
      </c>
      <c r="D21" s="5" t="s">
        <v>48</v>
      </c>
      <c r="E21" s="5" t="s">
        <v>42</v>
      </c>
      <c r="F21" s="5" t="s">
        <v>43</v>
      </c>
      <c r="G21" s="5" t="s">
        <v>44</v>
      </c>
      <c r="H21" s="5" t="s">
        <v>45</v>
      </c>
      <c r="I21" s="5" t="s">
        <v>51</v>
      </c>
      <c r="J21" s="5">
        <v>2012</v>
      </c>
      <c r="K21" s="5"/>
      <c r="L21" s="1">
        <v>0</v>
      </c>
      <c r="M21" s="1">
        <v>1</v>
      </c>
      <c r="N21" s="1">
        <v>1</v>
      </c>
      <c r="O21" s="1">
        <v>1</v>
      </c>
      <c r="P21" s="1">
        <v>1</v>
      </c>
      <c r="Q21" s="1">
        <v>0</v>
      </c>
      <c r="R21" s="1">
        <v>1</v>
      </c>
      <c r="S21" s="1">
        <v>0.5</v>
      </c>
      <c r="T21" s="1">
        <v>1</v>
      </c>
      <c r="U21" s="1">
        <v>0</v>
      </c>
      <c r="V21" s="1">
        <v>1</v>
      </c>
      <c r="W21" s="1">
        <v>1</v>
      </c>
      <c r="X21" s="1">
        <v>1</v>
      </c>
      <c r="Y21" s="1">
        <v>0.5</v>
      </c>
      <c r="Z21" s="7">
        <f t="shared" si="1"/>
        <v>0.7142857142857143</v>
      </c>
      <c r="AA21" s="8" t="str">
        <f t="shared" si="2"/>
        <v>MEDIANAMENTE RIESGOSOS</v>
      </c>
      <c r="AB21" s="8" t="str">
        <f t="shared" si="3"/>
        <v>Moderado nivel de riesgo</v>
      </c>
    </row>
    <row r="22" spans="1:28" x14ac:dyDescent="0.2">
      <c r="A22" s="5" t="s">
        <v>232</v>
      </c>
      <c r="B22" s="5">
        <v>23</v>
      </c>
      <c r="C22" s="6" t="str">
        <f t="shared" si="0"/>
        <v>Adulto Joven</v>
      </c>
      <c r="D22" s="5" t="s">
        <v>48</v>
      </c>
      <c r="E22" s="5" t="s">
        <v>64</v>
      </c>
      <c r="F22" s="5" t="s">
        <v>50</v>
      </c>
      <c r="G22" s="5" t="s">
        <v>44</v>
      </c>
      <c r="H22" s="5" t="s">
        <v>45</v>
      </c>
      <c r="I22" s="5" t="s">
        <v>45</v>
      </c>
      <c r="J22" s="5">
        <v>2012</v>
      </c>
      <c r="K22" s="5"/>
      <c r="L22" s="1">
        <v>1</v>
      </c>
      <c r="M22" s="1">
        <v>1</v>
      </c>
      <c r="N22" s="1">
        <v>1</v>
      </c>
      <c r="O22" s="1">
        <v>1</v>
      </c>
      <c r="P22" s="1">
        <v>1</v>
      </c>
      <c r="Q22" s="1">
        <v>1</v>
      </c>
      <c r="R22" s="1">
        <v>1</v>
      </c>
      <c r="S22" s="1">
        <v>1</v>
      </c>
      <c r="T22" s="1">
        <v>1</v>
      </c>
      <c r="U22" s="1">
        <v>1</v>
      </c>
      <c r="V22" s="1">
        <v>0.5</v>
      </c>
      <c r="W22" s="1">
        <v>0.5</v>
      </c>
      <c r="X22" s="1">
        <v>1</v>
      </c>
      <c r="Y22" s="1">
        <v>0.5</v>
      </c>
      <c r="Z22" s="7">
        <f t="shared" si="1"/>
        <v>0.8928571428571429</v>
      </c>
      <c r="AA22" s="8" t="str">
        <f t="shared" si="2"/>
        <v>SEGUROS</v>
      </c>
      <c r="AB22" s="8" t="str">
        <f t="shared" si="3"/>
        <v>Bajo nivel de riesgo</v>
      </c>
    </row>
    <row r="23" spans="1:28" x14ac:dyDescent="0.2">
      <c r="A23" s="5" t="s">
        <v>233</v>
      </c>
      <c r="B23" s="5">
        <v>22</v>
      </c>
      <c r="C23" s="6" t="str">
        <f t="shared" si="0"/>
        <v>Adulto Joven</v>
      </c>
      <c r="D23" s="5" t="s">
        <v>41</v>
      </c>
      <c r="E23" s="5" t="s">
        <v>42</v>
      </c>
      <c r="F23" s="5" t="s">
        <v>43</v>
      </c>
      <c r="G23" s="5" t="s">
        <v>44</v>
      </c>
      <c r="H23" s="5" t="s">
        <v>51</v>
      </c>
      <c r="I23" s="5" t="s">
        <v>65</v>
      </c>
      <c r="J23" s="5">
        <v>2015</v>
      </c>
      <c r="K23" s="5"/>
      <c r="L23" s="1">
        <v>0</v>
      </c>
      <c r="M23" s="1">
        <v>1</v>
      </c>
      <c r="N23" s="1">
        <v>1</v>
      </c>
      <c r="O23" s="1">
        <v>1</v>
      </c>
      <c r="P23" s="1">
        <v>1</v>
      </c>
      <c r="Q23" s="1">
        <v>1</v>
      </c>
      <c r="R23" s="1">
        <v>1</v>
      </c>
      <c r="S23" s="1">
        <v>1</v>
      </c>
      <c r="T23" s="1">
        <v>1</v>
      </c>
      <c r="U23" s="1">
        <v>0</v>
      </c>
      <c r="V23" s="1">
        <v>1</v>
      </c>
      <c r="W23" s="1">
        <v>0.5</v>
      </c>
      <c r="X23" s="1">
        <v>1</v>
      </c>
      <c r="Y23" s="1">
        <v>1</v>
      </c>
      <c r="Z23" s="7">
        <f t="shared" si="1"/>
        <v>0.8214285714285714</v>
      </c>
      <c r="AA23" s="8" t="str">
        <f t="shared" si="2"/>
        <v>SEGUROS</v>
      </c>
      <c r="AB23" s="8" t="str">
        <f t="shared" si="3"/>
        <v>Bajo nivel de riesgo</v>
      </c>
    </row>
    <row r="24" spans="1:28" x14ac:dyDescent="0.2">
      <c r="A24" s="5" t="s">
        <v>234</v>
      </c>
      <c r="B24" s="5">
        <v>20</v>
      </c>
      <c r="C24" s="6" t="str">
        <f t="shared" si="0"/>
        <v>Adulto Joven</v>
      </c>
      <c r="D24" s="5" t="s">
        <v>48</v>
      </c>
      <c r="E24" s="5" t="s">
        <v>66</v>
      </c>
      <c r="F24" s="5" t="s">
        <v>43</v>
      </c>
      <c r="G24" s="5" t="s">
        <v>44</v>
      </c>
      <c r="H24" s="5" t="s">
        <v>45</v>
      </c>
      <c r="I24" s="5" t="s">
        <v>51</v>
      </c>
      <c r="J24" s="5">
        <v>2015</v>
      </c>
      <c r="K24" s="5"/>
      <c r="L24" s="1">
        <v>1</v>
      </c>
      <c r="M24" s="1">
        <v>0.5</v>
      </c>
      <c r="N24" s="1">
        <v>1</v>
      </c>
      <c r="O24" s="1">
        <v>1</v>
      </c>
      <c r="P24" s="1">
        <v>1</v>
      </c>
      <c r="Q24" s="1">
        <v>1</v>
      </c>
      <c r="R24" s="1">
        <v>1</v>
      </c>
      <c r="S24" s="1">
        <v>1</v>
      </c>
      <c r="T24" s="1">
        <v>1</v>
      </c>
      <c r="U24" s="1">
        <v>0</v>
      </c>
      <c r="V24" s="1">
        <v>1</v>
      </c>
      <c r="W24" s="1">
        <v>1</v>
      </c>
      <c r="X24" s="1">
        <v>1</v>
      </c>
      <c r="Y24" s="1">
        <v>0.5</v>
      </c>
      <c r="Z24" s="7">
        <f t="shared" si="1"/>
        <v>0.8571428571428571</v>
      </c>
      <c r="AA24" s="8" t="str">
        <f t="shared" si="2"/>
        <v>SEGUROS</v>
      </c>
      <c r="AB24" s="8" t="str">
        <f t="shared" si="3"/>
        <v>Bajo nivel de riesgo</v>
      </c>
    </row>
    <row r="25" spans="1:28" x14ac:dyDescent="0.2">
      <c r="A25" s="5" t="s">
        <v>235</v>
      </c>
      <c r="B25" s="5">
        <v>19</v>
      </c>
      <c r="C25" s="6" t="str">
        <f t="shared" si="0"/>
        <v>Adulto Joven</v>
      </c>
      <c r="D25" s="5" t="s">
        <v>48</v>
      </c>
      <c r="E25" s="5" t="s">
        <v>67</v>
      </c>
      <c r="F25" s="5" t="s">
        <v>43</v>
      </c>
      <c r="G25" s="5" t="s">
        <v>44</v>
      </c>
      <c r="H25" s="5" t="s">
        <v>45</v>
      </c>
      <c r="I25" s="5" t="s">
        <v>45</v>
      </c>
      <c r="J25" s="5">
        <v>2014</v>
      </c>
      <c r="K25" s="5"/>
      <c r="L25" s="1">
        <v>0</v>
      </c>
      <c r="M25" s="1">
        <v>1</v>
      </c>
      <c r="N25" s="1">
        <v>1</v>
      </c>
      <c r="O25" s="1">
        <v>1</v>
      </c>
      <c r="P25" s="1">
        <v>1</v>
      </c>
      <c r="Q25" s="1">
        <v>1</v>
      </c>
      <c r="R25" s="1">
        <v>1</v>
      </c>
      <c r="S25" s="1">
        <v>1</v>
      </c>
      <c r="T25" s="1">
        <v>1</v>
      </c>
      <c r="U25" s="1">
        <v>0</v>
      </c>
      <c r="V25" s="1">
        <v>1</v>
      </c>
      <c r="W25" s="1">
        <v>1</v>
      </c>
      <c r="X25" s="1">
        <v>1</v>
      </c>
      <c r="Y25" s="1">
        <v>1</v>
      </c>
      <c r="Z25" s="7">
        <f t="shared" si="1"/>
        <v>0.8571428571428571</v>
      </c>
      <c r="AA25" s="8" t="str">
        <f t="shared" si="2"/>
        <v>SEGUROS</v>
      </c>
      <c r="AB25" s="8" t="str">
        <f t="shared" si="3"/>
        <v>Bajo nivel de riesgo</v>
      </c>
    </row>
    <row r="26" spans="1:28" x14ac:dyDescent="0.2">
      <c r="A26" s="5" t="s">
        <v>236</v>
      </c>
      <c r="B26" s="5">
        <v>25</v>
      </c>
      <c r="C26" s="6" t="str">
        <f t="shared" si="0"/>
        <v>Adulto Joven</v>
      </c>
      <c r="D26" s="5" t="s">
        <v>48</v>
      </c>
      <c r="E26" s="5" t="s">
        <v>42</v>
      </c>
      <c r="F26" s="5" t="s">
        <v>43</v>
      </c>
      <c r="G26" s="5" t="s">
        <v>47</v>
      </c>
      <c r="H26" s="5" t="s">
        <v>45</v>
      </c>
      <c r="I26" s="5" t="s">
        <v>45</v>
      </c>
      <c r="J26" s="5">
        <v>2012</v>
      </c>
      <c r="K26" s="5"/>
      <c r="L26" s="1">
        <v>1</v>
      </c>
      <c r="M26" s="1">
        <v>1</v>
      </c>
      <c r="N26" s="1">
        <v>1</v>
      </c>
      <c r="O26" s="1">
        <v>1</v>
      </c>
      <c r="P26" s="1">
        <v>1</v>
      </c>
      <c r="Q26" s="1">
        <v>1</v>
      </c>
      <c r="R26" s="1">
        <v>1</v>
      </c>
      <c r="S26" s="1">
        <v>1</v>
      </c>
      <c r="T26" s="1">
        <v>1</v>
      </c>
      <c r="U26" s="1">
        <v>1</v>
      </c>
      <c r="V26" s="1">
        <v>1</v>
      </c>
      <c r="W26" s="1">
        <v>1</v>
      </c>
      <c r="X26" s="1">
        <v>1</v>
      </c>
      <c r="Y26" s="1">
        <v>0.5</v>
      </c>
      <c r="Z26" s="7">
        <f t="shared" si="1"/>
        <v>0.9642857142857143</v>
      </c>
      <c r="AA26" s="8" t="str">
        <f t="shared" si="2"/>
        <v>SEGUROS</v>
      </c>
      <c r="AB26" s="8" t="str">
        <f t="shared" si="3"/>
        <v>Bajo nivel de riesgo</v>
      </c>
    </row>
    <row r="27" spans="1:28" x14ac:dyDescent="0.2">
      <c r="A27" s="5" t="s">
        <v>237</v>
      </c>
      <c r="B27" s="5">
        <v>18</v>
      </c>
      <c r="C27" s="6" t="str">
        <f t="shared" si="0"/>
        <v>Adulto Joven</v>
      </c>
      <c r="D27" s="5" t="s">
        <v>48</v>
      </c>
      <c r="E27" s="5" t="s">
        <v>42</v>
      </c>
      <c r="F27" s="5" t="s">
        <v>43</v>
      </c>
      <c r="G27" s="5" t="s">
        <v>44</v>
      </c>
      <c r="H27" s="5" t="s">
        <v>45</v>
      </c>
      <c r="I27" s="5" t="s">
        <v>45</v>
      </c>
      <c r="J27" s="5">
        <v>2011</v>
      </c>
      <c r="K27" s="5"/>
      <c r="L27" s="1">
        <v>0</v>
      </c>
      <c r="M27" s="1">
        <v>1</v>
      </c>
      <c r="N27" s="1">
        <v>0</v>
      </c>
      <c r="O27" s="1">
        <v>0</v>
      </c>
      <c r="P27" s="1">
        <v>1</v>
      </c>
      <c r="Q27" s="1">
        <v>0</v>
      </c>
      <c r="R27" s="1">
        <v>0</v>
      </c>
      <c r="S27" s="1">
        <v>0.5</v>
      </c>
      <c r="T27" s="1">
        <v>0</v>
      </c>
      <c r="U27" s="1">
        <v>0</v>
      </c>
      <c r="V27" s="1">
        <v>0.5</v>
      </c>
      <c r="W27" s="1">
        <v>0</v>
      </c>
      <c r="X27" s="1">
        <v>0</v>
      </c>
      <c r="Y27" s="1">
        <v>0</v>
      </c>
      <c r="Z27" s="7">
        <f t="shared" si="1"/>
        <v>0.21428571428571427</v>
      </c>
      <c r="AA27" s="8" t="str">
        <f t="shared" si="2"/>
        <v>DE RIESGO INMINENTE</v>
      </c>
      <c r="AB27" s="8" t="str">
        <f t="shared" si="3"/>
        <v>Alto nivel de riesgo</v>
      </c>
    </row>
    <row r="28" spans="1:28" x14ac:dyDescent="0.2">
      <c r="A28" s="5" t="s">
        <v>238</v>
      </c>
      <c r="B28" s="5">
        <v>21</v>
      </c>
      <c r="C28" s="6" t="str">
        <f t="shared" si="0"/>
        <v>Adulto Joven</v>
      </c>
      <c r="D28" s="5" t="s">
        <v>48</v>
      </c>
      <c r="E28" s="5" t="s">
        <v>66</v>
      </c>
      <c r="F28" s="5" t="s">
        <v>43</v>
      </c>
      <c r="G28" s="5" t="s">
        <v>47</v>
      </c>
      <c r="H28" s="5" t="s">
        <v>45</v>
      </c>
      <c r="I28" s="5" t="s">
        <v>45</v>
      </c>
      <c r="J28" s="5">
        <v>2010</v>
      </c>
      <c r="K28" s="5"/>
      <c r="L28" s="1">
        <v>1</v>
      </c>
      <c r="M28" s="1">
        <v>1</v>
      </c>
      <c r="N28" s="1">
        <v>0</v>
      </c>
      <c r="O28" s="1">
        <v>1</v>
      </c>
      <c r="P28" s="1">
        <v>1</v>
      </c>
      <c r="Q28" s="1">
        <v>1</v>
      </c>
      <c r="R28" s="1">
        <v>1</v>
      </c>
      <c r="S28" s="1">
        <v>0.5</v>
      </c>
      <c r="T28" s="1">
        <v>0</v>
      </c>
      <c r="U28" s="1">
        <v>1</v>
      </c>
      <c r="V28" s="1">
        <v>0.5</v>
      </c>
      <c r="W28" s="1">
        <v>0.5</v>
      </c>
      <c r="X28" s="1">
        <v>1</v>
      </c>
      <c r="Y28" s="1">
        <v>0.5</v>
      </c>
      <c r="Z28" s="7">
        <f t="shared" si="1"/>
        <v>0.7142857142857143</v>
      </c>
      <c r="AA28" s="8" t="str">
        <f t="shared" si="2"/>
        <v>MEDIANAMENTE RIESGOSOS</v>
      </c>
      <c r="AB28" s="8" t="str">
        <f t="shared" si="3"/>
        <v>Moderado nivel de riesgo</v>
      </c>
    </row>
    <row r="29" spans="1:28" x14ac:dyDescent="0.2">
      <c r="A29" s="5" t="s">
        <v>239</v>
      </c>
      <c r="B29" s="5">
        <v>53</v>
      </c>
      <c r="C29" s="6" t="str">
        <f t="shared" si="0"/>
        <v>Adulto</v>
      </c>
      <c r="D29" s="5" t="s">
        <v>48</v>
      </c>
      <c r="E29" s="5" t="s">
        <v>66</v>
      </c>
      <c r="F29" s="5" t="s">
        <v>43</v>
      </c>
      <c r="G29" s="5" t="s">
        <v>47</v>
      </c>
      <c r="H29" s="5" t="s">
        <v>51</v>
      </c>
      <c r="I29" s="5" t="s">
        <v>51</v>
      </c>
      <c r="J29" s="5">
        <v>2015</v>
      </c>
      <c r="K29" s="5"/>
      <c r="L29" s="1">
        <v>0</v>
      </c>
      <c r="M29" s="1">
        <v>1</v>
      </c>
      <c r="N29" s="1">
        <v>1</v>
      </c>
      <c r="O29" s="1">
        <v>1</v>
      </c>
      <c r="P29" s="1">
        <v>1</v>
      </c>
      <c r="Q29" s="1">
        <v>1</v>
      </c>
      <c r="R29" s="1">
        <v>1</v>
      </c>
      <c r="S29" s="1">
        <v>1</v>
      </c>
      <c r="T29" s="1">
        <v>1</v>
      </c>
      <c r="U29" s="1">
        <v>0</v>
      </c>
      <c r="V29" s="1">
        <v>0.5</v>
      </c>
      <c r="W29" s="1">
        <v>0.5</v>
      </c>
      <c r="X29" s="1">
        <v>1</v>
      </c>
      <c r="Y29" s="1">
        <v>0.5</v>
      </c>
      <c r="Z29" s="7">
        <f t="shared" si="1"/>
        <v>0.75</v>
      </c>
      <c r="AA29" s="8" t="str">
        <f t="shared" si="2"/>
        <v>MEDIANAMENTE RIESGOSOS</v>
      </c>
      <c r="AB29" s="8" t="str">
        <f t="shared" si="3"/>
        <v>Moderado nivel de riesgo</v>
      </c>
    </row>
    <row r="30" spans="1:28" x14ac:dyDescent="0.2">
      <c r="A30" s="5" t="s">
        <v>240</v>
      </c>
      <c r="B30" s="5">
        <v>45</v>
      </c>
      <c r="C30" s="6" t="str">
        <f t="shared" si="0"/>
        <v>Adulto</v>
      </c>
      <c r="D30" s="5" t="s">
        <v>48</v>
      </c>
      <c r="E30" s="5" t="s">
        <v>42</v>
      </c>
      <c r="F30" s="5" t="s">
        <v>43</v>
      </c>
      <c r="G30" s="5" t="s">
        <v>68</v>
      </c>
      <c r="H30" s="5" t="s">
        <v>65</v>
      </c>
      <c r="I30" s="5" t="s">
        <v>51</v>
      </c>
      <c r="J30" s="5">
        <v>2018</v>
      </c>
      <c r="K30" s="5"/>
      <c r="L30" s="1">
        <v>0</v>
      </c>
      <c r="M30" s="1">
        <v>1</v>
      </c>
      <c r="N30" s="1">
        <v>0</v>
      </c>
      <c r="O30" s="1">
        <v>0</v>
      </c>
      <c r="P30" s="1">
        <v>1</v>
      </c>
      <c r="Q30" s="1">
        <v>1</v>
      </c>
      <c r="R30" s="1">
        <v>1</v>
      </c>
      <c r="S30" s="1">
        <v>0</v>
      </c>
      <c r="T30" s="1">
        <v>0</v>
      </c>
      <c r="U30" s="1">
        <v>0</v>
      </c>
      <c r="V30" s="1">
        <v>0</v>
      </c>
      <c r="W30" s="1">
        <v>0.5</v>
      </c>
      <c r="X30" s="1">
        <v>0.5</v>
      </c>
      <c r="Y30" s="1">
        <v>0</v>
      </c>
      <c r="Z30" s="7">
        <f t="shared" si="1"/>
        <v>0.35714285714285715</v>
      </c>
      <c r="AA30" s="8" t="str">
        <f t="shared" si="2"/>
        <v>ALTAMENTE RIESGOSOS</v>
      </c>
      <c r="AB30" s="8" t="str">
        <f t="shared" si="3"/>
        <v>Alto nivel de riesgo</v>
      </c>
    </row>
    <row r="31" spans="1:28" x14ac:dyDescent="0.2">
      <c r="A31" s="5" t="s">
        <v>241</v>
      </c>
      <c r="B31" s="5">
        <v>22</v>
      </c>
      <c r="C31" s="6" t="str">
        <f t="shared" si="0"/>
        <v>Adulto Joven</v>
      </c>
      <c r="D31" s="5" t="s">
        <v>48</v>
      </c>
      <c r="E31" s="5" t="s">
        <v>46</v>
      </c>
      <c r="F31" s="5" t="s">
        <v>43</v>
      </c>
      <c r="G31" s="5" t="s">
        <v>44</v>
      </c>
      <c r="H31" s="5" t="s">
        <v>45</v>
      </c>
      <c r="I31" s="5" t="s">
        <v>45</v>
      </c>
      <c r="J31" s="5">
        <v>2009</v>
      </c>
      <c r="K31" s="5"/>
      <c r="L31" s="1">
        <v>0</v>
      </c>
      <c r="M31" s="1">
        <v>1</v>
      </c>
      <c r="N31" s="1">
        <v>0</v>
      </c>
      <c r="O31" s="1">
        <v>1</v>
      </c>
      <c r="P31" s="1">
        <v>1</v>
      </c>
      <c r="Q31" s="1">
        <v>1</v>
      </c>
      <c r="R31" s="1">
        <v>0</v>
      </c>
      <c r="S31" s="1">
        <v>1</v>
      </c>
      <c r="T31" s="1">
        <v>1</v>
      </c>
      <c r="U31" s="1">
        <v>1</v>
      </c>
      <c r="V31" s="1">
        <v>0.5</v>
      </c>
      <c r="W31" s="1">
        <v>0.5</v>
      </c>
      <c r="X31" s="1">
        <v>1</v>
      </c>
      <c r="Y31" s="1">
        <v>0</v>
      </c>
      <c r="Z31" s="7">
        <f t="shared" si="1"/>
        <v>0.6428571428571429</v>
      </c>
      <c r="AA31" s="8" t="str">
        <f t="shared" si="2"/>
        <v>MEDIANAMENTE RIESGOSOS</v>
      </c>
      <c r="AB31" s="8" t="str">
        <f t="shared" si="3"/>
        <v>Moderado nivel de riesgo</v>
      </c>
    </row>
    <row r="32" spans="1:28" x14ac:dyDescent="0.2">
      <c r="A32" s="5" t="s">
        <v>242</v>
      </c>
      <c r="B32" s="5">
        <v>51</v>
      </c>
      <c r="C32" s="6" t="str">
        <f t="shared" si="0"/>
        <v>Adulto</v>
      </c>
      <c r="D32" s="5" t="s">
        <v>48</v>
      </c>
      <c r="E32" s="5" t="s">
        <v>46</v>
      </c>
      <c r="F32" s="5" t="s">
        <v>43</v>
      </c>
      <c r="G32" s="5" t="s">
        <v>44</v>
      </c>
      <c r="H32" s="5" t="s">
        <v>45</v>
      </c>
      <c r="I32" s="5" t="s">
        <v>51</v>
      </c>
      <c r="J32" s="5">
        <v>2018</v>
      </c>
      <c r="K32" s="5"/>
      <c r="L32" s="1">
        <v>0</v>
      </c>
      <c r="M32" s="1">
        <v>1</v>
      </c>
      <c r="N32" s="1">
        <v>0</v>
      </c>
      <c r="O32" s="1">
        <v>1</v>
      </c>
      <c r="P32" s="1">
        <v>1</v>
      </c>
      <c r="Q32" s="1">
        <v>1</v>
      </c>
      <c r="R32" s="1">
        <v>1</v>
      </c>
      <c r="S32" s="1">
        <v>1</v>
      </c>
      <c r="T32" s="1">
        <v>1</v>
      </c>
      <c r="U32" s="1">
        <v>1</v>
      </c>
      <c r="V32" s="1">
        <v>1</v>
      </c>
      <c r="W32" s="1">
        <v>1</v>
      </c>
      <c r="X32" s="1">
        <v>1</v>
      </c>
      <c r="Y32" s="1">
        <v>0.5</v>
      </c>
      <c r="Z32" s="7">
        <f t="shared" si="1"/>
        <v>0.8214285714285714</v>
      </c>
      <c r="AA32" s="8" t="str">
        <f t="shared" si="2"/>
        <v>SEGUROS</v>
      </c>
      <c r="AB32" s="8" t="str">
        <f t="shared" si="3"/>
        <v>Bajo nivel de riesgo</v>
      </c>
    </row>
    <row r="33" spans="1:28" x14ac:dyDescent="0.2">
      <c r="A33" s="5" t="s">
        <v>243</v>
      </c>
      <c r="B33" s="5">
        <v>45</v>
      </c>
      <c r="C33" s="6" t="str">
        <f t="shared" si="0"/>
        <v>Adulto</v>
      </c>
      <c r="D33" s="5" t="s">
        <v>48</v>
      </c>
      <c r="E33" s="5" t="s">
        <v>42</v>
      </c>
      <c r="F33" s="5" t="s">
        <v>43</v>
      </c>
      <c r="G33" s="5" t="s">
        <v>44</v>
      </c>
      <c r="H33" s="5" t="s">
        <v>45</v>
      </c>
      <c r="I33" s="5" t="s">
        <v>51</v>
      </c>
      <c r="J33" s="5">
        <v>2015</v>
      </c>
      <c r="K33" s="5"/>
      <c r="L33" s="1">
        <v>0</v>
      </c>
      <c r="M33" s="1">
        <v>1</v>
      </c>
      <c r="N33" s="1">
        <v>1</v>
      </c>
      <c r="O33" s="1">
        <v>1</v>
      </c>
      <c r="P33" s="1">
        <v>1</v>
      </c>
      <c r="Q33" s="1">
        <v>1</v>
      </c>
      <c r="R33" s="1">
        <v>0</v>
      </c>
      <c r="S33" s="1">
        <v>0</v>
      </c>
      <c r="T33" s="1">
        <v>0</v>
      </c>
      <c r="U33" s="1">
        <v>0</v>
      </c>
      <c r="V33" s="1">
        <v>0.5</v>
      </c>
      <c r="W33" s="1">
        <v>0.5</v>
      </c>
      <c r="X33" s="1">
        <v>0.5</v>
      </c>
      <c r="Y33" s="1">
        <v>0</v>
      </c>
      <c r="Z33" s="7">
        <f t="shared" si="1"/>
        <v>0.4642857142857143</v>
      </c>
      <c r="AA33" s="8" t="str">
        <f t="shared" si="2"/>
        <v>ALTAMENTE RIESGOSOS</v>
      </c>
      <c r="AB33" s="8" t="str">
        <f t="shared" si="3"/>
        <v>Considerable nivel de riesgo</v>
      </c>
    </row>
    <row r="34" spans="1:28" x14ac:dyDescent="0.2">
      <c r="A34" s="5" t="s">
        <v>244</v>
      </c>
      <c r="B34" s="5">
        <v>20</v>
      </c>
      <c r="C34" s="6" t="str">
        <f t="shared" si="0"/>
        <v>Adulto Joven</v>
      </c>
      <c r="D34" s="5" t="s">
        <v>48</v>
      </c>
      <c r="E34" s="5" t="s">
        <v>62</v>
      </c>
      <c r="F34" s="5" t="s">
        <v>43</v>
      </c>
      <c r="G34" s="5" t="s">
        <v>47</v>
      </c>
      <c r="H34" s="5" t="s">
        <v>51</v>
      </c>
      <c r="I34" s="5" t="s">
        <v>45</v>
      </c>
      <c r="J34" s="5">
        <v>2011</v>
      </c>
      <c r="K34" s="5"/>
      <c r="L34" s="1">
        <v>0</v>
      </c>
      <c r="M34" s="1">
        <v>0</v>
      </c>
      <c r="N34" s="1">
        <v>1</v>
      </c>
      <c r="O34" s="1">
        <v>1</v>
      </c>
      <c r="P34" s="1">
        <v>1</v>
      </c>
      <c r="Q34" s="1">
        <v>0</v>
      </c>
      <c r="R34" s="1">
        <v>1</v>
      </c>
      <c r="S34" s="1">
        <v>1</v>
      </c>
      <c r="T34" s="1">
        <v>1</v>
      </c>
      <c r="U34" s="1">
        <v>0</v>
      </c>
      <c r="V34" s="1">
        <v>1</v>
      </c>
      <c r="W34" s="1">
        <v>1</v>
      </c>
      <c r="X34" s="1">
        <v>1</v>
      </c>
      <c r="Y34" s="1">
        <v>0</v>
      </c>
      <c r="Z34" s="7">
        <f t="shared" si="1"/>
        <v>0.6428571428571429</v>
      </c>
      <c r="AA34" s="8" t="str">
        <f t="shared" si="2"/>
        <v>MEDIANAMENTE RIESGOSOS</v>
      </c>
      <c r="AB34" s="8" t="str">
        <f t="shared" si="3"/>
        <v>Moderado nivel de riesgo</v>
      </c>
    </row>
    <row r="35" spans="1:28" x14ac:dyDescent="0.2">
      <c r="A35" s="5" t="s">
        <v>245</v>
      </c>
      <c r="B35" s="5">
        <v>23</v>
      </c>
      <c r="C35" s="6" t="str">
        <f t="shared" si="0"/>
        <v>Adulto Joven</v>
      </c>
      <c r="D35" s="5" t="s">
        <v>48</v>
      </c>
      <c r="E35" s="5" t="s">
        <v>42</v>
      </c>
      <c r="F35" s="5" t="s">
        <v>43</v>
      </c>
      <c r="G35" s="5" t="s">
        <v>44</v>
      </c>
      <c r="H35" s="5" t="s">
        <v>45</v>
      </c>
      <c r="I35" s="5" t="s">
        <v>45</v>
      </c>
      <c r="J35" s="5">
        <v>2010</v>
      </c>
      <c r="K35" s="5"/>
      <c r="L35" s="1">
        <v>1</v>
      </c>
      <c r="M35" s="1">
        <v>0</v>
      </c>
      <c r="N35" s="1">
        <v>0</v>
      </c>
      <c r="O35" s="1">
        <v>0</v>
      </c>
      <c r="P35" s="1">
        <v>1</v>
      </c>
      <c r="Q35" s="1">
        <v>0</v>
      </c>
      <c r="R35" s="1">
        <v>0</v>
      </c>
      <c r="S35" s="1">
        <v>0</v>
      </c>
      <c r="T35" s="1">
        <v>0</v>
      </c>
      <c r="U35" s="1">
        <v>0</v>
      </c>
      <c r="V35" s="1">
        <v>0.5</v>
      </c>
      <c r="W35" s="1">
        <v>1</v>
      </c>
      <c r="X35" s="1">
        <v>1</v>
      </c>
      <c r="Y35" s="1">
        <v>1</v>
      </c>
      <c r="Z35" s="7">
        <f t="shared" si="1"/>
        <v>0.39285714285714285</v>
      </c>
      <c r="AA35" s="8" t="str">
        <f t="shared" si="2"/>
        <v>ALTAMENTE RIESGOSOS</v>
      </c>
      <c r="AB35" s="8" t="str">
        <f t="shared" si="3"/>
        <v>Alto nivel de riesgo</v>
      </c>
    </row>
    <row r="36" spans="1:28" x14ac:dyDescent="0.2">
      <c r="A36" s="5" t="s">
        <v>246</v>
      </c>
      <c r="B36" s="5">
        <v>25</v>
      </c>
      <c r="C36" s="6" t="str">
        <f t="shared" si="0"/>
        <v>Adulto Joven</v>
      </c>
      <c r="D36" s="5" t="s">
        <v>48</v>
      </c>
      <c r="E36" s="5" t="s">
        <v>69</v>
      </c>
      <c r="F36" s="5" t="s">
        <v>43</v>
      </c>
      <c r="G36" s="5" t="s">
        <v>47</v>
      </c>
      <c r="H36" s="5" t="s">
        <v>45</v>
      </c>
      <c r="I36" s="5" t="s">
        <v>51</v>
      </c>
      <c r="J36" s="5">
        <v>2010</v>
      </c>
      <c r="K36" s="5"/>
      <c r="L36" s="1">
        <v>1</v>
      </c>
      <c r="M36" s="1">
        <v>1</v>
      </c>
      <c r="N36" s="1">
        <v>0</v>
      </c>
      <c r="O36" s="1">
        <v>1</v>
      </c>
      <c r="P36" s="1">
        <v>1</v>
      </c>
      <c r="Q36" s="1">
        <v>1</v>
      </c>
      <c r="R36" s="1">
        <v>1</v>
      </c>
      <c r="S36" s="1">
        <v>1</v>
      </c>
      <c r="T36" s="1">
        <v>1</v>
      </c>
      <c r="U36" s="1">
        <v>1</v>
      </c>
      <c r="V36" s="1">
        <v>1</v>
      </c>
      <c r="W36" s="1">
        <v>1</v>
      </c>
      <c r="X36" s="1">
        <v>1</v>
      </c>
      <c r="Y36" s="1">
        <v>1</v>
      </c>
      <c r="Z36" s="7">
        <f t="shared" si="1"/>
        <v>0.9285714285714286</v>
      </c>
      <c r="AA36" s="8" t="str">
        <f t="shared" si="2"/>
        <v>SEGUROS</v>
      </c>
      <c r="AB36" s="8" t="str">
        <f t="shared" si="3"/>
        <v>Bajo nivel de riesgo</v>
      </c>
    </row>
    <row r="37" spans="1:28" x14ac:dyDescent="0.2">
      <c r="A37" s="5" t="s">
        <v>247</v>
      </c>
      <c r="B37" s="5">
        <v>25</v>
      </c>
      <c r="C37" s="6" t="str">
        <f t="shared" si="0"/>
        <v>Adulto Joven</v>
      </c>
      <c r="D37" s="5" t="s">
        <v>48</v>
      </c>
      <c r="E37" s="5" t="s">
        <v>42</v>
      </c>
      <c r="F37" s="5" t="s">
        <v>43</v>
      </c>
      <c r="G37" s="5" t="s">
        <v>44</v>
      </c>
      <c r="H37" s="5" t="s">
        <v>45</v>
      </c>
      <c r="I37" s="5" t="s">
        <v>51</v>
      </c>
      <c r="J37" s="5">
        <v>2010</v>
      </c>
      <c r="K37" s="5"/>
      <c r="L37" s="1">
        <v>0</v>
      </c>
      <c r="M37" s="1">
        <v>0</v>
      </c>
      <c r="N37" s="1">
        <v>0</v>
      </c>
      <c r="O37" s="1">
        <v>0</v>
      </c>
      <c r="P37" s="1">
        <v>1</v>
      </c>
      <c r="Q37" s="1">
        <v>1</v>
      </c>
      <c r="R37" s="1">
        <v>0</v>
      </c>
      <c r="S37" s="1">
        <v>0</v>
      </c>
      <c r="T37" s="1">
        <v>1</v>
      </c>
      <c r="U37" s="1">
        <v>1</v>
      </c>
      <c r="V37" s="1">
        <v>1</v>
      </c>
      <c r="W37" s="1">
        <v>1</v>
      </c>
      <c r="X37" s="1">
        <v>0</v>
      </c>
      <c r="Y37" s="1">
        <v>0</v>
      </c>
      <c r="Z37" s="7">
        <f t="shared" si="1"/>
        <v>0.42857142857142855</v>
      </c>
      <c r="AA37" s="8" t="str">
        <f t="shared" si="2"/>
        <v>ALTAMENTE RIESGOSOS</v>
      </c>
      <c r="AB37" s="8" t="str">
        <f t="shared" si="3"/>
        <v>Considerable nivel de riesgo</v>
      </c>
    </row>
    <row r="38" spans="1:28" x14ac:dyDescent="0.2">
      <c r="A38" s="5" t="s">
        <v>248</v>
      </c>
      <c r="B38" s="5">
        <v>59</v>
      </c>
      <c r="C38" s="6" t="str">
        <f t="shared" si="0"/>
        <v>Adulto</v>
      </c>
      <c r="D38" s="5" t="s">
        <v>48</v>
      </c>
      <c r="E38" s="5" t="s">
        <v>42</v>
      </c>
      <c r="F38" s="5" t="s">
        <v>43</v>
      </c>
      <c r="G38" s="5" t="s">
        <v>70</v>
      </c>
      <c r="H38" s="5" t="s">
        <v>45</v>
      </c>
      <c r="I38" s="5" t="s">
        <v>45</v>
      </c>
      <c r="J38" s="5">
        <v>2012</v>
      </c>
      <c r="K38" s="5"/>
      <c r="L38" s="1">
        <v>1</v>
      </c>
      <c r="M38" s="1">
        <v>1</v>
      </c>
      <c r="N38" s="1">
        <v>1</v>
      </c>
      <c r="O38" s="1">
        <v>1</v>
      </c>
      <c r="P38" s="1">
        <v>1</v>
      </c>
      <c r="Q38" s="1">
        <v>1</v>
      </c>
      <c r="R38" s="1">
        <v>1</v>
      </c>
      <c r="S38" s="1">
        <v>1</v>
      </c>
      <c r="T38" s="1">
        <v>1</v>
      </c>
      <c r="U38" s="1">
        <v>0</v>
      </c>
      <c r="V38" s="1">
        <v>1</v>
      </c>
      <c r="W38" s="1">
        <v>1</v>
      </c>
      <c r="X38" s="1">
        <v>1</v>
      </c>
      <c r="Y38" s="1">
        <v>1</v>
      </c>
      <c r="Z38" s="7">
        <f t="shared" si="1"/>
        <v>0.9285714285714286</v>
      </c>
      <c r="AA38" s="8" t="str">
        <f t="shared" si="2"/>
        <v>SEGUROS</v>
      </c>
      <c r="AB38" s="8" t="str">
        <f t="shared" si="3"/>
        <v>Bajo nivel de riesgo</v>
      </c>
    </row>
    <row r="39" spans="1:28" x14ac:dyDescent="0.2">
      <c r="A39" s="5" t="s">
        <v>249</v>
      </c>
      <c r="B39" s="5">
        <v>59</v>
      </c>
      <c r="C39" s="6" t="str">
        <f t="shared" si="0"/>
        <v>Adulto</v>
      </c>
      <c r="D39" s="5" t="s">
        <v>48</v>
      </c>
      <c r="E39" s="5" t="s">
        <v>71</v>
      </c>
      <c r="F39" s="5" t="s">
        <v>43</v>
      </c>
      <c r="G39" s="5" t="s">
        <v>44</v>
      </c>
      <c r="H39" s="5" t="s">
        <v>45</v>
      </c>
      <c r="I39" s="5" t="s">
        <v>51</v>
      </c>
      <c r="J39" s="5">
        <v>2008</v>
      </c>
      <c r="K39" s="5"/>
      <c r="L39" s="1">
        <v>0</v>
      </c>
      <c r="M39" s="1">
        <v>1</v>
      </c>
      <c r="N39" s="1">
        <v>1</v>
      </c>
      <c r="O39" s="1">
        <v>1</v>
      </c>
      <c r="P39" s="1">
        <v>1</v>
      </c>
      <c r="Q39" s="1">
        <v>1</v>
      </c>
      <c r="R39" s="1">
        <v>1</v>
      </c>
      <c r="S39" s="1">
        <v>1</v>
      </c>
      <c r="T39" s="1">
        <v>0</v>
      </c>
      <c r="U39" s="1">
        <v>1</v>
      </c>
      <c r="V39" s="1">
        <v>0.5</v>
      </c>
      <c r="W39" s="1">
        <v>0.5</v>
      </c>
      <c r="X39" s="1">
        <v>0.5</v>
      </c>
      <c r="Y39" s="1">
        <v>1</v>
      </c>
      <c r="Z39" s="7">
        <f t="shared" si="1"/>
        <v>0.75</v>
      </c>
      <c r="AA39" s="8" t="str">
        <f t="shared" si="2"/>
        <v>MEDIANAMENTE RIESGOSOS</v>
      </c>
      <c r="AB39" s="8" t="str">
        <f t="shared" si="3"/>
        <v>Moderado nivel de riesgo</v>
      </c>
    </row>
    <row r="40" spans="1:28" x14ac:dyDescent="0.2">
      <c r="A40" s="5" t="s">
        <v>250</v>
      </c>
      <c r="B40" s="5">
        <v>14</v>
      </c>
      <c r="C40" s="6" t="str">
        <f t="shared" si="0"/>
        <v>Niño/Adolescente</v>
      </c>
      <c r="D40" s="5" t="s">
        <v>41</v>
      </c>
      <c r="E40" s="5" t="s">
        <v>72</v>
      </c>
      <c r="F40" s="5" t="s">
        <v>43</v>
      </c>
      <c r="G40" s="5" t="s">
        <v>47</v>
      </c>
      <c r="H40" s="5" t="s">
        <v>45</v>
      </c>
      <c r="I40" s="5" t="s">
        <v>45</v>
      </c>
      <c r="J40" s="5">
        <v>2014</v>
      </c>
      <c r="K40" s="5"/>
      <c r="L40" s="1">
        <v>0</v>
      </c>
      <c r="M40" s="1">
        <v>1</v>
      </c>
      <c r="N40" s="1">
        <v>1</v>
      </c>
      <c r="O40" s="1">
        <v>1</v>
      </c>
      <c r="P40" s="1">
        <v>1</v>
      </c>
      <c r="Q40" s="1">
        <v>1</v>
      </c>
      <c r="R40" s="1">
        <v>1</v>
      </c>
      <c r="S40" s="1">
        <v>1</v>
      </c>
      <c r="T40" s="1">
        <v>0</v>
      </c>
      <c r="U40" s="1">
        <v>1</v>
      </c>
      <c r="V40" s="1">
        <v>1</v>
      </c>
      <c r="W40" s="1">
        <v>1</v>
      </c>
      <c r="X40" s="1">
        <v>1</v>
      </c>
      <c r="Y40" s="1">
        <v>1</v>
      </c>
      <c r="Z40" s="7">
        <f t="shared" si="1"/>
        <v>0.8571428571428571</v>
      </c>
      <c r="AA40" s="8" t="str">
        <f t="shared" si="2"/>
        <v>SEGUROS</v>
      </c>
      <c r="AB40" s="8" t="str">
        <f t="shared" si="3"/>
        <v>Bajo nivel de riesgo</v>
      </c>
    </row>
    <row r="41" spans="1:28" x14ac:dyDescent="0.2">
      <c r="A41" s="5" t="s">
        <v>251</v>
      </c>
      <c r="B41" s="5">
        <v>15</v>
      </c>
      <c r="C41" s="6" t="str">
        <f t="shared" si="0"/>
        <v>Niño/Adolescente</v>
      </c>
      <c r="D41" s="5" t="s">
        <v>41</v>
      </c>
      <c r="E41" s="5" t="s">
        <v>73</v>
      </c>
      <c r="F41" s="5" t="s">
        <v>43</v>
      </c>
      <c r="G41" s="5" t="s">
        <v>47</v>
      </c>
      <c r="H41" s="5" t="s">
        <v>45</v>
      </c>
      <c r="I41" s="5" t="s">
        <v>45</v>
      </c>
      <c r="J41" s="5">
        <v>2014</v>
      </c>
      <c r="K41" s="5"/>
      <c r="L41" s="1">
        <v>1</v>
      </c>
      <c r="M41" s="1">
        <v>1</v>
      </c>
      <c r="N41" s="1">
        <v>1</v>
      </c>
      <c r="O41" s="1">
        <v>1</v>
      </c>
      <c r="P41" s="1">
        <v>1</v>
      </c>
      <c r="Q41" s="1">
        <v>0</v>
      </c>
      <c r="R41" s="1">
        <v>1</v>
      </c>
      <c r="S41" s="1">
        <v>0.5</v>
      </c>
      <c r="T41" s="1">
        <v>0</v>
      </c>
      <c r="U41" s="1">
        <v>1</v>
      </c>
      <c r="V41" s="1">
        <v>1</v>
      </c>
      <c r="W41" s="1">
        <v>0.5</v>
      </c>
      <c r="X41" s="1">
        <v>0</v>
      </c>
      <c r="Y41" s="1">
        <v>0.5</v>
      </c>
      <c r="Z41" s="7">
        <f t="shared" si="1"/>
        <v>0.6785714285714286</v>
      </c>
      <c r="AA41" s="8" t="str">
        <f t="shared" si="2"/>
        <v>MEDIANAMENTE RIESGOSOS</v>
      </c>
      <c r="AB41" s="8" t="str">
        <f t="shared" si="3"/>
        <v>Moderado nivel de riesgo</v>
      </c>
    </row>
    <row r="42" spans="1:28" x14ac:dyDescent="0.2">
      <c r="A42" s="5" t="s">
        <v>252</v>
      </c>
      <c r="B42" s="5">
        <v>14</v>
      </c>
      <c r="C42" s="6" t="str">
        <f t="shared" si="0"/>
        <v>Niño/Adolescente</v>
      </c>
      <c r="D42" s="5" t="s">
        <v>48</v>
      </c>
      <c r="E42" s="5" t="s">
        <v>42</v>
      </c>
      <c r="F42" s="5" t="s">
        <v>43</v>
      </c>
      <c r="G42" s="5" t="s">
        <v>47</v>
      </c>
      <c r="H42" s="5" t="s">
        <v>45</v>
      </c>
      <c r="I42" s="5" t="s">
        <v>49</v>
      </c>
      <c r="J42" s="5">
        <v>2013</v>
      </c>
      <c r="K42" s="5"/>
      <c r="L42" s="1">
        <v>0</v>
      </c>
      <c r="M42" s="1">
        <v>1</v>
      </c>
      <c r="N42" s="1">
        <v>1</v>
      </c>
      <c r="O42" s="1">
        <v>1</v>
      </c>
      <c r="P42" s="1">
        <v>1</v>
      </c>
      <c r="Q42" s="1">
        <v>1</v>
      </c>
      <c r="R42" s="1">
        <v>1</v>
      </c>
      <c r="S42" s="1">
        <v>0</v>
      </c>
      <c r="T42" s="1">
        <v>1</v>
      </c>
      <c r="U42" s="1">
        <v>0</v>
      </c>
      <c r="V42" s="1">
        <v>0.5</v>
      </c>
      <c r="W42" s="1">
        <v>0.5</v>
      </c>
      <c r="X42" s="1">
        <v>0.5</v>
      </c>
      <c r="Y42" s="1">
        <v>0.5</v>
      </c>
      <c r="Z42" s="7">
        <f t="shared" si="1"/>
        <v>0.6428571428571429</v>
      </c>
      <c r="AA42" s="8" t="str">
        <f t="shared" si="2"/>
        <v>MEDIANAMENTE RIESGOSOS</v>
      </c>
      <c r="AB42" s="8" t="str">
        <f t="shared" si="3"/>
        <v>Moderado nivel de riesgo</v>
      </c>
    </row>
    <row r="43" spans="1:28" x14ac:dyDescent="0.2">
      <c r="A43" s="5" t="s">
        <v>253</v>
      </c>
      <c r="B43" s="5">
        <v>14</v>
      </c>
      <c r="C43" s="6" t="str">
        <f t="shared" si="0"/>
        <v>Niño/Adolescente</v>
      </c>
      <c r="D43" s="5" t="s">
        <v>41</v>
      </c>
      <c r="E43" s="5" t="s">
        <v>74</v>
      </c>
      <c r="F43" s="5" t="s">
        <v>43</v>
      </c>
      <c r="G43" s="5" t="s">
        <v>47</v>
      </c>
      <c r="H43" s="5" t="s">
        <v>45</v>
      </c>
      <c r="I43" s="5" t="s">
        <v>65</v>
      </c>
      <c r="J43" s="5">
        <v>2017</v>
      </c>
      <c r="K43" s="5"/>
      <c r="L43" s="1">
        <v>1</v>
      </c>
      <c r="M43" s="1">
        <v>1</v>
      </c>
      <c r="N43" s="1">
        <v>1</v>
      </c>
      <c r="O43" s="1">
        <v>0</v>
      </c>
      <c r="P43" s="1">
        <v>1</v>
      </c>
      <c r="Q43" s="1">
        <v>0</v>
      </c>
      <c r="R43" s="1">
        <v>0</v>
      </c>
      <c r="S43" s="1">
        <v>0</v>
      </c>
      <c r="T43" s="1">
        <v>0</v>
      </c>
      <c r="U43" s="1">
        <v>1</v>
      </c>
      <c r="V43" s="1">
        <v>1</v>
      </c>
      <c r="W43" s="1">
        <v>0.5</v>
      </c>
      <c r="X43" s="1">
        <v>1</v>
      </c>
      <c r="Y43" s="1">
        <v>0</v>
      </c>
      <c r="Z43" s="7">
        <f t="shared" si="1"/>
        <v>0.5357142857142857</v>
      </c>
      <c r="AA43" s="8" t="str">
        <f t="shared" si="2"/>
        <v>MEDIANAMENTE RIESGOSOS</v>
      </c>
      <c r="AB43" s="8" t="str">
        <f t="shared" si="3"/>
        <v>Considerable nivel de riesgo</v>
      </c>
    </row>
    <row r="44" spans="1:28" x14ac:dyDescent="0.2">
      <c r="A44" s="5" t="s">
        <v>254</v>
      </c>
      <c r="B44" s="5">
        <v>14</v>
      </c>
      <c r="C44" s="6" t="str">
        <f t="shared" si="0"/>
        <v>Niño/Adolescente</v>
      </c>
      <c r="D44" s="5" t="s">
        <v>41</v>
      </c>
      <c r="E44" s="5" t="s">
        <v>75</v>
      </c>
      <c r="F44" s="5" t="s">
        <v>43</v>
      </c>
      <c r="G44" s="5" t="s">
        <v>47</v>
      </c>
      <c r="H44" s="5" t="s">
        <v>45</v>
      </c>
      <c r="I44" s="5" t="s">
        <v>45</v>
      </c>
      <c r="J44" s="5">
        <v>2016</v>
      </c>
      <c r="K44" s="5"/>
      <c r="L44" s="1">
        <v>0</v>
      </c>
      <c r="M44" s="1">
        <v>1</v>
      </c>
      <c r="N44" s="1">
        <v>1</v>
      </c>
      <c r="O44" s="1">
        <v>1</v>
      </c>
      <c r="P44" s="1">
        <v>1</v>
      </c>
      <c r="Q44" s="1">
        <v>1</v>
      </c>
      <c r="R44" s="1">
        <v>0</v>
      </c>
      <c r="S44" s="1">
        <v>1</v>
      </c>
      <c r="T44" s="1">
        <v>1</v>
      </c>
      <c r="U44" s="1">
        <v>0</v>
      </c>
      <c r="V44" s="1">
        <v>0.5</v>
      </c>
      <c r="W44" s="1">
        <v>0.5</v>
      </c>
      <c r="X44" s="1">
        <v>1</v>
      </c>
      <c r="Y44" s="1">
        <v>1</v>
      </c>
      <c r="Z44" s="7">
        <f t="shared" si="1"/>
        <v>0.7142857142857143</v>
      </c>
      <c r="AA44" s="8" t="str">
        <f t="shared" si="2"/>
        <v>MEDIANAMENTE RIESGOSOS</v>
      </c>
      <c r="AB44" s="8" t="str">
        <f t="shared" si="3"/>
        <v>Moderado nivel de riesgo</v>
      </c>
    </row>
    <row r="45" spans="1:28" x14ac:dyDescent="0.2">
      <c r="A45" s="5" t="s">
        <v>255</v>
      </c>
      <c r="B45" s="5">
        <v>14</v>
      </c>
      <c r="C45" s="6" t="str">
        <f t="shared" si="0"/>
        <v>Niño/Adolescente</v>
      </c>
      <c r="D45" s="5" t="s">
        <v>41</v>
      </c>
      <c r="E45" s="5" t="s">
        <v>42</v>
      </c>
      <c r="F45" s="5" t="s">
        <v>43</v>
      </c>
      <c r="G45" s="5" t="s">
        <v>47</v>
      </c>
      <c r="H45" s="5" t="s">
        <v>45</v>
      </c>
      <c r="I45" s="5" t="s">
        <v>49</v>
      </c>
      <c r="J45" s="5">
        <v>2010</v>
      </c>
      <c r="K45" s="5"/>
      <c r="L45" s="1">
        <v>0</v>
      </c>
      <c r="M45" s="1">
        <v>0.5</v>
      </c>
      <c r="N45" s="1">
        <v>1</v>
      </c>
      <c r="O45" s="1">
        <v>1</v>
      </c>
      <c r="P45" s="1">
        <v>1</v>
      </c>
      <c r="Q45" s="1">
        <v>1</v>
      </c>
      <c r="R45" s="1">
        <v>1</v>
      </c>
      <c r="S45" s="1">
        <v>0.5</v>
      </c>
      <c r="T45" s="1">
        <v>1</v>
      </c>
      <c r="U45" s="1">
        <v>1</v>
      </c>
      <c r="V45" s="1">
        <v>1</v>
      </c>
      <c r="W45" s="1">
        <v>1</v>
      </c>
      <c r="X45" s="1">
        <v>1</v>
      </c>
      <c r="Y45" s="1">
        <v>1</v>
      </c>
      <c r="Z45" s="7">
        <f t="shared" si="1"/>
        <v>0.8571428571428571</v>
      </c>
      <c r="AA45" s="8" t="str">
        <f t="shared" si="2"/>
        <v>SEGUROS</v>
      </c>
      <c r="AB45" s="8" t="str">
        <f t="shared" si="3"/>
        <v>Bajo nivel de riesgo</v>
      </c>
    </row>
    <row r="46" spans="1:28" x14ac:dyDescent="0.2">
      <c r="A46" s="5" t="s">
        <v>256</v>
      </c>
      <c r="B46" s="5">
        <v>15</v>
      </c>
      <c r="C46" s="6" t="str">
        <f t="shared" si="0"/>
        <v>Niño/Adolescente</v>
      </c>
      <c r="D46" s="5" t="s">
        <v>41</v>
      </c>
      <c r="E46" s="5" t="s">
        <v>76</v>
      </c>
      <c r="F46" s="5" t="s">
        <v>50</v>
      </c>
      <c r="G46" s="5" t="s">
        <v>47</v>
      </c>
      <c r="H46" s="5" t="s">
        <v>51</v>
      </c>
      <c r="I46" s="5" t="s">
        <v>45</v>
      </c>
      <c r="J46" s="5">
        <v>2012</v>
      </c>
      <c r="K46" s="5"/>
      <c r="L46" s="1">
        <v>0</v>
      </c>
      <c r="M46" s="1">
        <v>1</v>
      </c>
      <c r="N46" s="1">
        <v>0</v>
      </c>
      <c r="O46" s="1">
        <v>0</v>
      </c>
      <c r="P46" s="1">
        <v>0</v>
      </c>
      <c r="Q46" s="1">
        <v>0</v>
      </c>
      <c r="R46" s="1">
        <v>0</v>
      </c>
      <c r="S46" s="1">
        <v>0</v>
      </c>
      <c r="T46" s="1">
        <v>0</v>
      </c>
      <c r="U46" s="1">
        <v>0</v>
      </c>
      <c r="V46" s="1">
        <v>0.5</v>
      </c>
      <c r="W46" s="1">
        <v>0.5</v>
      </c>
      <c r="X46" s="1">
        <v>0.5</v>
      </c>
      <c r="Y46" s="1">
        <v>0</v>
      </c>
      <c r="Z46" s="7">
        <f t="shared" si="1"/>
        <v>0.17857142857142858</v>
      </c>
      <c r="AA46" s="8" t="str">
        <f t="shared" si="2"/>
        <v>DE RIESGO INMINENTE</v>
      </c>
      <c r="AB46" s="8" t="str">
        <f t="shared" si="3"/>
        <v>Máximo nivel de riesgo</v>
      </c>
    </row>
    <row r="47" spans="1:28" x14ac:dyDescent="0.2">
      <c r="A47" s="5" t="s">
        <v>257</v>
      </c>
      <c r="B47" s="5">
        <v>14</v>
      </c>
      <c r="C47" s="6" t="str">
        <f t="shared" si="0"/>
        <v>Niño/Adolescente</v>
      </c>
      <c r="D47" s="5" t="s">
        <v>48</v>
      </c>
      <c r="E47" s="5" t="s">
        <v>42</v>
      </c>
      <c r="F47" s="5" t="s">
        <v>43</v>
      </c>
      <c r="G47" s="5" t="s">
        <v>47</v>
      </c>
      <c r="H47" s="5" t="s">
        <v>45</v>
      </c>
      <c r="I47" s="5" t="s">
        <v>45</v>
      </c>
      <c r="J47" s="5">
        <v>2017</v>
      </c>
      <c r="K47" s="5"/>
      <c r="L47" s="1">
        <v>0</v>
      </c>
      <c r="M47" s="1">
        <v>1</v>
      </c>
      <c r="N47" s="1">
        <v>1</v>
      </c>
      <c r="O47" s="1">
        <v>0</v>
      </c>
      <c r="P47" s="1">
        <v>1</v>
      </c>
      <c r="Q47" s="1">
        <v>0</v>
      </c>
      <c r="R47" s="1">
        <v>1</v>
      </c>
      <c r="S47" s="1">
        <v>0</v>
      </c>
      <c r="T47" s="1">
        <v>1</v>
      </c>
      <c r="U47" s="1">
        <v>1</v>
      </c>
      <c r="V47" s="1">
        <v>0.5</v>
      </c>
      <c r="W47" s="1">
        <v>0.5</v>
      </c>
      <c r="X47" s="1">
        <v>0.5</v>
      </c>
      <c r="Y47" s="1">
        <v>0</v>
      </c>
      <c r="Z47" s="7">
        <f t="shared" si="1"/>
        <v>0.5357142857142857</v>
      </c>
      <c r="AA47" s="8" t="str">
        <f t="shared" si="2"/>
        <v>MEDIANAMENTE RIESGOSOS</v>
      </c>
      <c r="AB47" s="8" t="str">
        <f t="shared" si="3"/>
        <v>Considerable nivel de riesgo</v>
      </c>
    </row>
    <row r="48" spans="1:28" x14ac:dyDescent="0.2">
      <c r="A48" s="5" t="s">
        <v>258</v>
      </c>
      <c r="B48" s="5">
        <v>14</v>
      </c>
      <c r="C48" s="6" t="str">
        <f t="shared" si="0"/>
        <v>Niño/Adolescente</v>
      </c>
      <c r="D48" s="5" t="s">
        <v>48</v>
      </c>
      <c r="E48" s="5" t="s">
        <v>75</v>
      </c>
      <c r="F48" s="5" t="s">
        <v>43</v>
      </c>
      <c r="G48" s="5" t="s">
        <v>47</v>
      </c>
      <c r="H48" s="5" t="s">
        <v>49</v>
      </c>
      <c r="I48" s="5" t="s">
        <v>45</v>
      </c>
      <c r="J48" s="5">
        <v>2011</v>
      </c>
      <c r="K48" s="5"/>
      <c r="L48" s="1">
        <v>1</v>
      </c>
      <c r="M48" s="1">
        <v>0</v>
      </c>
      <c r="N48" s="1">
        <v>0</v>
      </c>
      <c r="O48" s="1">
        <v>0</v>
      </c>
      <c r="P48" s="1">
        <v>1</v>
      </c>
      <c r="Q48" s="1">
        <v>0</v>
      </c>
      <c r="R48" s="1">
        <v>0</v>
      </c>
      <c r="S48" s="1">
        <v>0</v>
      </c>
      <c r="T48" s="1">
        <v>1</v>
      </c>
      <c r="U48" s="1">
        <v>0</v>
      </c>
      <c r="V48" s="1">
        <v>0.5</v>
      </c>
      <c r="W48" s="1">
        <v>1</v>
      </c>
      <c r="X48" s="1">
        <v>1</v>
      </c>
      <c r="Y48" s="1">
        <v>1</v>
      </c>
      <c r="Z48" s="7">
        <f t="shared" si="1"/>
        <v>0.4642857142857143</v>
      </c>
      <c r="AA48" s="8" t="str">
        <f t="shared" si="2"/>
        <v>ALTAMENTE RIESGOSOS</v>
      </c>
      <c r="AB48" s="8" t="str">
        <f t="shared" si="3"/>
        <v>Considerable nivel de riesgo</v>
      </c>
    </row>
    <row r="49" spans="1:28" x14ac:dyDescent="0.2">
      <c r="A49" s="5" t="s">
        <v>259</v>
      </c>
      <c r="B49" s="5">
        <v>14</v>
      </c>
      <c r="C49" s="6" t="str">
        <f t="shared" si="0"/>
        <v>Niño/Adolescente</v>
      </c>
      <c r="D49" s="5" t="s">
        <v>41</v>
      </c>
      <c r="E49" s="5" t="s">
        <v>77</v>
      </c>
      <c r="F49" s="5" t="s">
        <v>43</v>
      </c>
      <c r="G49" s="5" t="s">
        <v>68</v>
      </c>
      <c r="H49" s="5" t="s">
        <v>45</v>
      </c>
      <c r="I49" s="5" t="s">
        <v>45</v>
      </c>
      <c r="J49" s="5">
        <v>2012</v>
      </c>
      <c r="K49" s="5"/>
      <c r="L49" s="1">
        <v>0</v>
      </c>
      <c r="M49" s="1">
        <v>1</v>
      </c>
      <c r="N49" s="1">
        <v>1</v>
      </c>
      <c r="O49" s="1">
        <v>0</v>
      </c>
      <c r="P49" s="1">
        <v>1</v>
      </c>
      <c r="Q49" s="1">
        <v>0</v>
      </c>
      <c r="R49" s="1">
        <v>1</v>
      </c>
      <c r="S49" s="1">
        <v>0</v>
      </c>
      <c r="T49" s="1">
        <v>0</v>
      </c>
      <c r="U49" s="1">
        <v>0</v>
      </c>
      <c r="V49" s="1">
        <v>1</v>
      </c>
      <c r="W49" s="1">
        <v>1</v>
      </c>
      <c r="X49" s="1">
        <v>0</v>
      </c>
      <c r="Y49" s="1">
        <v>1</v>
      </c>
      <c r="Z49" s="7">
        <f t="shared" si="1"/>
        <v>0.5</v>
      </c>
      <c r="AA49" s="8" t="str">
        <f t="shared" si="2"/>
        <v>ALTAMENTE RIESGOSOS</v>
      </c>
      <c r="AB49" s="8" t="str">
        <f t="shared" si="3"/>
        <v>Considerable nivel de riesgo</v>
      </c>
    </row>
    <row r="50" spans="1:28" x14ac:dyDescent="0.2">
      <c r="A50" s="5" t="s">
        <v>260</v>
      </c>
      <c r="B50" s="5">
        <v>13</v>
      </c>
      <c r="C50" s="6" t="str">
        <f t="shared" si="0"/>
        <v>Niño/Adolescente</v>
      </c>
      <c r="D50" s="5" t="s">
        <v>48</v>
      </c>
      <c r="E50" s="5" t="s">
        <v>42</v>
      </c>
      <c r="F50" s="5" t="s">
        <v>43</v>
      </c>
      <c r="G50" s="5" t="s">
        <v>47</v>
      </c>
      <c r="H50" s="5" t="s">
        <v>45</v>
      </c>
      <c r="I50" s="5" t="s">
        <v>45</v>
      </c>
      <c r="J50" s="5">
        <v>2011</v>
      </c>
      <c r="K50" s="5"/>
      <c r="L50" s="1">
        <v>0</v>
      </c>
      <c r="M50" s="1">
        <v>0</v>
      </c>
      <c r="N50" s="1">
        <v>0</v>
      </c>
      <c r="O50" s="1">
        <v>0</v>
      </c>
      <c r="P50" s="1">
        <v>0</v>
      </c>
      <c r="Q50" s="1">
        <v>0</v>
      </c>
      <c r="R50" s="1">
        <v>0</v>
      </c>
      <c r="S50" s="1">
        <v>0</v>
      </c>
      <c r="T50" s="1">
        <v>0</v>
      </c>
      <c r="U50" s="1">
        <v>0</v>
      </c>
      <c r="V50" s="1">
        <v>0</v>
      </c>
      <c r="W50" s="1">
        <v>0</v>
      </c>
      <c r="X50" s="1">
        <v>0.5</v>
      </c>
      <c r="Y50" s="1">
        <v>1</v>
      </c>
      <c r="Z50" s="7">
        <f t="shared" si="1"/>
        <v>0.10714285714285714</v>
      </c>
      <c r="AA50" s="8" t="str">
        <f t="shared" si="2"/>
        <v>DE RIESGO INMINENTE</v>
      </c>
      <c r="AB50" s="8" t="str">
        <f t="shared" si="3"/>
        <v>Máximo nivel de riesgo</v>
      </c>
    </row>
    <row r="51" spans="1:28" x14ac:dyDescent="0.2">
      <c r="A51" s="5" t="s">
        <v>261</v>
      </c>
      <c r="B51" s="5">
        <v>15</v>
      </c>
      <c r="C51" s="6" t="str">
        <f t="shared" si="0"/>
        <v>Niño/Adolescente</v>
      </c>
      <c r="D51" s="5" t="s">
        <v>48</v>
      </c>
      <c r="E51" s="5" t="s">
        <v>73</v>
      </c>
      <c r="F51" s="5" t="s">
        <v>43</v>
      </c>
      <c r="G51" s="5" t="s">
        <v>47</v>
      </c>
      <c r="H51" s="5" t="s">
        <v>51</v>
      </c>
      <c r="I51" s="5" t="s">
        <v>45</v>
      </c>
      <c r="J51" s="5">
        <v>2014</v>
      </c>
      <c r="K51" s="5"/>
      <c r="L51" s="1">
        <v>0</v>
      </c>
      <c r="M51" s="1">
        <v>1</v>
      </c>
      <c r="N51" s="1">
        <v>1</v>
      </c>
      <c r="O51" s="1">
        <v>1</v>
      </c>
      <c r="P51" s="1">
        <v>1</v>
      </c>
      <c r="Q51" s="1">
        <v>1</v>
      </c>
      <c r="R51" s="1">
        <v>1</v>
      </c>
      <c r="S51" s="1">
        <v>0.5</v>
      </c>
      <c r="T51" s="1">
        <v>0</v>
      </c>
      <c r="U51" s="1">
        <v>0</v>
      </c>
      <c r="V51" s="1">
        <v>1</v>
      </c>
      <c r="W51" s="1">
        <v>1</v>
      </c>
      <c r="X51" s="1">
        <v>1</v>
      </c>
      <c r="Y51" s="1">
        <v>0</v>
      </c>
      <c r="Z51" s="7">
        <f t="shared" si="1"/>
        <v>0.6785714285714286</v>
      </c>
      <c r="AA51" s="8" t="str">
        <f t="shared" si="2"/>
        <v>MEDIANAMENTE RIESGOSOS</v>
      </c>
      <c r="AB51" s="8" t="str">
        <f t="shared" si="3"/>
        <v>Moderado nivel de riesgo</v>
      </c>
    </row>
    <row r="52" spans="1:28" x14ac:dyDescent="0.2">
      <c r="A52" s="5" t="s">
        <v>262</v>
      </c>
      <c r="B52" s="5">
        <v>14</v>
      </c>
      <c r="C52" s="6" t="str">
        <f t="shared" si="0"/>
        <v>Niño/Adolescente</v>
      </c>
      <c r="D52" s="5" t="s">
        <v>48</v>
      </c>
      <c r="E52" s="5" t="s">
        <v>78</v>
      </c>
      <c r="F52" s="5" t="s">
        <v>43</v>
      </c>
      <c r="G52" s="5" t="s">
        <v>47</v>
      </c>
      <c r="H52" s="5" t="s">
        <v>45</v>
      </c>
      <c r="I52" s="5" t="s">
        <v>45</v>
      </c>
      <c r="J52" s="5">
        <v>2007</v>
      </c>
      <c r="K52" s="5"/>
      <c r="L52" s="1">
        <v>0</v>
      </c>
      <c r="M52" s="1">
        <v>1</v>
      </c>
      <c r="N52" s="1">
        <v>1</v>
      </c>
      <c r="O52" s="1">
        <v>1</v>
      </c>
      <c r="P52" s="1">
        <v>1</v>
      </c>
      <c r="Q52" s="1">
        <v>0</v>
      </c>
      <c r="R52" s="1">
        <v>1</v>
      </c>
      <c r="S52" s="1">
        <v>0.5</v>
      </c>
      <c r="T52" s="1">
        <v>0</v>
      </c>
      <c r="U52" s="1">
        <v>1</v>
      </c>
      <c r="V52" s="1">
        <v>1</v>
      </c>
      <c r="W52" s="1">
        <v>1</v>
      </c>
      <c r="X52" s="1">
        <v>1</v>
      </c>
      <c r="Y52" s="1">
        <v>0.5</v>
      </c>
      <c r="Z52" s="7">
        <f t="shared" si="1"/>
        <v>0.7142857142857143</v>
      </c>
      <c r="AA52" s="8" t="str">
        <f t="shared" si="2"/>
        <v>MEDIANAMENTE RIESGOSOS</v>
      </c>
      <c r="AB52" s="8" t="str">
        <f t="shared" si="3"/>
        <v>Moderado nivel de riesgo</v>
      </c>
    </row>
    <row r="53" spans="1:28" x14ac:dyDescent="0.2">
      <c r="A53" s="5" t="s">
        <v>263</v>
      </c>
      <c r="B53" s="5">
        <v>15</v>
      </c>
      <c r="C53" s="6" t="str">
        <f t="shared" si="0"/>
        <v>Niño/Adolescente</v>
      </c>
      <c r="D53" s="5" t="s">
        <v>41</v>
      </c>
      <c r="E53" s="5" t="s">
        <v>42</v>
      </c>
      <c r="F53" s="5" t="s">
        <v>43</v>
      </c>
      <c r="G53" s="5" t="s">
        <v>47</v>
      </c>
      <c r="H53" s="5" t="s">
        <v>45</v>
      </c>
      <c r="I53" s="5" t="s">
        <v>45</v>
      </c>
      <c r="J53" s="5">
        <v>2016</v>
      </c>
      <c r="K53" s="5"/>
      <c r="L53" s="1">
        <v>0</v>
      </c>
      <c r="M53" s="1">
        <v>0.5</v>
      </c>
      <c r="N53" s="1">
        <v>1</v>
      </c>
      <c r="O53" s="1">
        <v>1</v>
      </c>
      <c r="P53" s="1">
        <v>1</v>
      </c>
      <c r="Q53" s="1">
        <v>1</v>
      </c>
      <c r="R53" s="1">
        <v>1</v>
      </c>
      <c r="S53" s="1">
        <v>1</v>
      </c>
      <c r="T53" s="1">
        <v>0</v>
      </c>
      <c r="U53" s="1">
        <v>0</v>
      </c>
      <c r="V53" s="1">
        <v>1</v>
      </c>
      <c r="W53" s="1">
        <v>1</v>
      </c>
      <c r="X53" s="1">
        <v>1</v>
      </c>
      <c r="Y53" s="1">
        <v>0</v>
      </c>
      <c r="Z53" s="7">
        <f t="shared" si="1"/>
        <v>0.6785714285714286</v>
      </c>
      <c r="AA53" s="8" t="str">
        <f t="shared" si="2"/>
        <v>MEDIANAMENTE RIESGOSOS</v>
      </c>
      <c r="AB53" s="8" t="str">
        <f t="shared" si="3"/>
        <v>Moderado nivel de riesgo</v>
      </c>
    </row>
    <row r="54" spans="1:28" x14ac:dyDescent="0.2">
      <c r="A54" s="5" t="s">
        <v>264</v>
      </c>
      <c r="B54" s="5">
        <v>15</v>
      </c>
      <c r="C54" s="6" t="str">
        <f t="shared" si="0"/>
        <v>Niño/Adolescente</v>
      </c>
      <c r="D54" s="5" t="s">
        <v>48</v>
      </c>
      <c r="E54" s="5" t="s">
        <v>42</v>
      </c>
      <c r="F54" s="5" t="s">
        <v>43</v>
      </c>
      <c r="G54" s="5" t="s">
        <v>47</v>
      </c>
      <c r="H54" s="5" t="s">
        <v>45</v>
      </c>
      <c r="I54" s="5" t="s">
        <v>49</v>
      </c>
      <c r="J54" s="5">
        <v>2013</v>
      </c>
      <c r="K54" s="5"/>
      <c r="L54" s="1">
        <v>0</v>
      </c>
      <c r="M54" s="1">
        <v>1</v>
      </c>
      <c r="N54" s="1">
        <v>1</v>
      </c>
      <c r="O54" s="1">
        <v>1</v>
      </c>
      <c r="P54" s="1">
        <v>1</v>
      </c>
      <c r="Q54" s="1">
        <v>1</v>
      </c>
      <c r="R54" s="1">
        <v>1</v>
      </c>
      <c r="S54" s="1">
        <v>1</v>
      </c>
      <c r="T54" s="1">
        <v>0</v>
      </c>
      <c r="U54" s="1">
        <v>1</v>
      </c>
      <c r="V54" s="1">
        <v>1</v>
      </c>
      <c r="W54" s="1">
        <v>1</v>
      </c>
      <c r="X54" s="1">
        <v>1</v>
      </c>
      <c r="Y54" s="1">
        <v>1</v>
      </c>
      <c r="Z54" s="7">
        <f t="shared" si="1"/>
        <v>0.8571428571428571</v>
      </c>
      <c r="AA54" s="8" t="str">
        <f t="shared" si="2"/>
        <v>SEGUROS</v>
      </c>
      <c r="AB54" s="8" t="str">
        <f t="shared" si="3"/>
        <v>Bajo nivel de riesgo</v>
      </c>
    </row>
    <row r="55" spans="1:28" x14ac:dyDescent="0.2">
      <c r="A55" s="5" t="s">
        <v>265</v>
      </c>
      <c r="B55" s="5">
        <v>14</v>
      </c>
      <c r="C55" s="6" t="str">
        <f t="shared" si="0"/>
        <v>Niño/Adolescente</v>
      </c>
      <c r="D55" s="5" t="s">
        <v>48</v>
      </c>
      <c r="E55" s="5" t="s">
        <v>69</v>
      </c>
      <c r="F55" s="5" t="s">
        <v>43</v>
      </c>
      <c r="G55" s="5" t="s">
        <v>47</v>
      </c>
      <c r="H55" s="5" t="s">
        <v>45</v>
      </c>
      <c r="I55" s="5" t="s">
        <v>45</v>
      </c>
      <c r="J55" s="5">
        <v>2017</v>
      </c>
      <c r="K55" s="5"/>
      <c r="L55" s="1">
        <v>1</v>
      </c>
      <c r="M55" s="1">
        <v>1</v>
      </c>
      <c r="N55" s="1">
        <v>0</v>
      </c>
      <c r="O55" s="1">
        <v>1</v>
      </c>
      <c r="P55" s="1">
        <v>1</v>
      </c>
      <c r="Q55" s="1">
        <v>1</v>
      </c>
      <c r="R55" s="1">
        <v>0</v>
      </c>
      <c r="S55" s="1">
        <v>1</v>
      </c>
      <c r="T55" s="1">
        <v>0</v>
      </c>
      <c r="U55" s="1">
        <v>0</v>
      </c>
      <c r="V55" s="1">
        <v>1</v>
      </c>
      <c r="W55" s="1">
        <v>1</v>
      </c>
      <c r="X55" s="1">
        <v>0</v>
      </c>
      <c r="Y55" s="1">
        <v>0</v>
      </c>
      <c r="Z55" s="7">
        <f t="shared" si="1"/>
        <v>0.5714285714285714</v>
      </c>
      <c r="AA55" s="8" t="str">
        <f t="shared" si="2"/>
        <v>MEDIANAMENTE RIESGOSOS</v>
      </c>
      <c r="AB55" s="8" t="str">
        <f t="shared" si="3"/>
        <v>Considerable nivel de riesgo</v>
      </c>
    </row>
    <row r="56" spans="1:28" x14ac:dyDescent="0.2">
      <c r="A56" s="5" t="s">
        <v>266</v>
      </c>
      <c r="B56" s="5">
        <v>17</v>
      </c>
      <c r="C56" s="6" t="str">
        <f t="shared" si="0"/>
        <v>Niño/Adolescente</v>
      </c>
      <c r="D56" s="5" t="s">
        <v>48</v>
      </c>
      <c r="E56" s="5" t="s">
        <v>42</v>
      </c>
      <c r="F56" s="5" t="s">
        <v>43</v>
      </c>
      <c r="G56" s="5" t="s">
        <v>47</v>
      </c>
      <c r="H56" s="5" t="s">
        <v>51</v>
      </c>
      <c r="I56" s="5" t="s">
        <v>45</v>
      </c>
      <c r="J56" s="5">
        <v>2010</v>
      </c>
      <c r="K56" s="5"/>
      <c r="L56" s="1">
        <v>1</v>
      </c>
      <c r="M56" s="1">
        <v>1</v>
      </c>
      <c r="N56" s="1">
        <v>1</v>
      </c>
      <c r="O56" s="1">
        <v>1</v>
      </c>
      <c r="P56" s="1">
        <v>1</v>
      </c>
      <c r="Q56" s="1">
        <v>0</v>
      </c>
      <c r="R56" s="1">
        <v>1</v>
      </c>
      <c r="S56" s="1">
        <v>0.5</v>
      </c>
      <c r="T56" s="1">
        <v>1</v>
      </c>
      <c r="U56" s="1">
        <v>1</v>
      </c>
      <c r="V56" s="1">
        <v>0.5</v>
      </c>
      <c r="W56" s="1">
        <v>0.5</v>
      </c>
      <c r="X56" s="1">
        <v>0</v>
      </c>
      <c r="Y56" s="1">
        <v>0.5</v>
      </c>
      <c r="Z56" s="7">
        <f t="shared" si="1"/>
        <v>0.7142857142857143</v>
      </c>
      <c r="AA56" s="8" t="str">
        <f t="shared" si="2"/>
        <v>MEDIANAMENTE RIESGOSOS</v>
      </c>
      <c r="AB56" s="8" t="str">
        <f t="shared" si="3"/>
        <v>Moderado nivel de riesgo</v>
      </c>
    </row>
    <row r="57" spans="1:28" x14ac:dyDescent="0.2">
      <c r="A57" s="5" t="s">
        <v>267</v>
      </c>
      <c r="B57" s="5">
        <v>19</v>
      </c>
      <c r="C57" s="6" t="str">
        <f t="shared" si="0"/>
        <v>Adulto Joven</v>
      </c>
      <c r="D57" s="5" t="s">
        <v>48</v>
      </c>
      <c r="E57" s="5" t="s">
        <v>42</v>
      </c>
      <c r="F57" s="5" t="s">
        <v>50</v>
      </c>
      <c r="G57" s="5" t="s">
        <v>47</v>
      </c>
      <c r="H57" s="5" t="s">
        <v>51</v>
      </c>
      <c r="I57" s="5" t="s">
        <v>51</v>
      </c>
      <c r="J57" s="5">
        <v>2015</v>
      </c>
      <c r="K57" s="5"/>
      <c r="L57" s="1">
        <v>0</v>
      </c>
      <c r="M57" s="1">
        <v>1</v>
      </c>
      <c r="N57" s="1">
        <v>0</v>
      </c>
      <c r="O57" s="1">
        <v>1</v>
      </c>
      <c r="P57" s="1">
        <v>1</v>
      </c>
      <c r="Q57" s="1">
        <v>1</v>
      </c>
      <c r="R57" s="1">
        <v>0</v>
      </c>
      <c r="S57" s="1">
        <v>0.5</v>
      </c>
      <c r="T57" s="1">
        <v>0</v>
      </c>
      <c r="U57" s="1">
        <v>1</v>
      </c>
      <c r="V57" s="1">
        <v>1</v>
      </c>
      <c r="W57" s="1">
        <v>1</v>
      </c>
      <c r="X57" s="1">
        <v>0.5</v>
      </c>
      <c r="Y57" s="1">
        <v>0.5</v>
      </c>
      <c r="Z57" s="7">
        <f t="shared" si="1"/>
        <v>0.6071428571428571</v>
      </c>
      <c r="AA57" s="8" t="str">
        <f t="shared" si="2"/>
        <v>MEDIANAMENTE RIESGOSOS</v>
      </c>
      <c r="AB57" s="8" t="str">
        <f t="shared" si="3"/>
        <v>Moderado nivel de riesgo</v>
      </c>
    </row>
    <row r="58" spans="1:28" x14ac:dyDescent="0.2">
      <c r="A58" s="5" t="s">
        <v>268</v>
      </c>
      <c r="B58" s="5">
        <v>18</v>
      </c>
      <c r="C58" s="6" t="str">
        <f t="shared" si="0"/>
        <v>Adulto Joven</v>
      </c>
      <c r="D58" s="5" t="s">
        <v>41</v>
      </c>
      <c r="E58" s="5" t="s">
        <v>79</v>
      </c>
      <c r="F58" s="5" t="s">
        <v>43</v>
      </c>
      <c r="G58" s="5" t="s">
        <v>47</v>
      </c>
      <c r="H58" s="5" t="s">
        <v>51</v>
      </c>
      <c r="I58" s="5" t="s">
        <v>51</v>
      </c>
      <c r="J58" s="5">
        <v>2012</v>
      </c>
      <c r="K58" s="5"/>
      <c r="L58" s="1">
        <v>0</v>
      </c>
      <c r="M58" s="1">
        <v>1</v>
      </c>
      <c r="N58" s="1">
        <v>1</v>
      </c>
      <c r="O58" s="1">
        <v>1</v>
      </c>
      <c r="P58" s="1">
        <v>1</v>
      </c>
      <c r="Q58" s="1">
        <v>0</v>
      </c>
      <c r="R58" s="1">
        <v>1</v>
      </c>
      <c r="S58" s="1">
        <v>0.5</v>
      </c>
      <c r="T58" s="1">
        <v>1</v>
      </c>
      <c r="U58" s="1">
        <v>1</v>
      </c>
      <c r="V58" s="1">
        <v>1</v>
      </c>
      <c r="W58" s="1">
        <v>1</v>
      </c>
      <c r="X58" s="1">
        <v>1</v>
      </c>
      <c r="Y58" s="1">
        <v>1</v>
      </c>
      <c r="Z58" s="7">
        <f t="shared" si="1"/>
        <v>0.8214285714285714</v>
      </c>
      <c r="AA58" s="8" t="str">
        <f t="shared" si="2"/>
        <v>SEGUROS</v>
      </c>
      <c r="AB58" s="8" t="str">
        <f t="shared" si="3"/>
        <v>Bajo nivel de riesgo</v>
      </c>
    </row>
    <row r="59" spans="1:28" x14ac:dyDescent="0.2">
      <c r="A59" s="5" t="s">
        <v>269</v>
      </c>
      <c r="B59" s="5">
        <v>18</v>
      </c>
      <c r="C59" s="6" t="str">
        <f t="shared" si="0"/>
        <v>Adulto Joven</v>
      </c>
      <c r="D59" s="5" t="s">
        <v>48</v>
      </c>
      <c r="E59" s="5" t="s">
        <v>80</v>
      </c>
      <c r="F59" s="5" t="s">
        <v>43</v>
      </c>
      <c r="G59" s="5" t="s">
        <v>47</v>
      </c>
      <c r="H59" s="5" t="s">
        <v>45</v>
      </c>
      <c r="I59" s="5" t="s">
        <v>45</v>
      </c>
      <c r="J59" s="5">
        <v>2010</v>
      </c>
      <c r="K59" s="5"/>
      <c r="L59" s="1">
        <v>0</v>
      </c>
      <c r="M59" s="1">
        <v>0.5</v>
      </c>
      <c r="N59" s="1">
        <v>1</v>
      </c>
      <c r="O59" s="1">
        <v>1</v>
      </c>
      <c r="P59" s="1">
        <v>1</v>
      </c>
      <c r="Q59" s="1">
        <v>1</v>
      </c>
      <c r="R59" s="1">
        <v>0</v>
      </c>
      <c r="S59" s="1">
        <v>0.5</v>
      </c>
      <c r="T59" s="1">
        <v>0</v>
      </c>
      <c r="U59" s="1">
        <v>1</v>
      </c>
      <c r="V59" s="1">
        <v>1</v>
      </c>
      <c r="W59" s="1">
        <v>1</v>
      </c>
      <c r="X59" s="1">
        <v>1</v>
      </c>
      <c r="Y59" s="1">
        <v>1</v>
      </c>
      <c r="Z59" s="7">
        <f t="shared" si="1"/>
        <v>0.7142857142857143</v>
      </c>
      <c r="AA59" s="8" t="str">
        <f t="shared" si="2"/>
        <v>MEDIANAMENTE RIESGOSOS</v>
      </c>
      <c r="AB59" s="8" t="str">
        <f t="shared" si="3"/>
        <v>Moderado nivel de riesgo</v>
      </c>
    </row>
    <row r="60" spans="1:28" x14ac:dyDescent="0.2">
      <c r="A60" s="5" t="s">
        <v>270</v>
      </c>
      <c r="B60" s="5">
        <v>17</v>
      </c>
      <c r="C60" s="6" t="str">
        <f t="shared" si="0"/>
        <v>Niño/Adolescente</v>
      </c>
      <c r="D60" s="5" t="s">
        <v>41</v>
      </c>
      <c r="E60" s="5" t="s">
        <v>71</v>
      </c>
      <c r="F60" s="5" t="s">
        <v>43</v>
      </c>
      <c r="G60" s="5" t="s">
        <v>47</v>
      </c>
      <c r="H60" s="5" t="s">
        <v>45</v>
      </c>
      <c r="I60" s="5" t="s">
        <v>51</v>
      </c>
      <c r="J60" s="5">
        <v>2012</v>
      </c>
      <c r="K60" s="5"/>
      <c r="L60" s="1">
        <v>0</v>
      </c>
      <c r="M60" s="1">
        <v>0.5</v>
      </c>
      <c r="N60" s="1">
        <v>1</v>
      </c>
      <c r="O60" s="1">
        <v>1</v>
      </c>
      <c r="P60" s="1">
        <v>1</v>
      </c>
      <c r="Q60" s="1">
        <v>1</v>
      </c>
      <c r="R60" s="1">
        <v>1</v>
      </c>
      <c r="S60" s="1">
        <v>1</v>
      </c>
      <c r="T60" s="1">
        <v>1</v>
      </c>
      <c r="U60" s="1">
        <v>1</v>
      </c>
      <c r="V60" s="1">
        <v>1</v>
      </c>
      <c r="W60" s="1">
        <v>1</v>
      </c>
      <c r="X60" s="1">
        <v>1</v>
      </c>
      <c r="Y60" s="1">
        <v>1</v>
      </c>
      <c r="Z60" s="7">
        <f t="shared" si="1"/>
        <v>0.8928571428571429</v>
      </c>
      <c r="AA60" s="8" t="str">
        <f t="shared" si="2"/>
        <v>SEGUROS</v>
      </c>
      <c r="AB60" s="8" t="str">
        <f t="shared" si="3"/>
        <v>Bajo nivel de riesgo</v>
      </c>
    </row>
    <row r="61" spans="1:28" x14ac:dyDescent="0.2">
      <c r="A61" s="5" t="s">
        <v>271</v>
      </c>
      <c r="B61" s="5">
        <v>17</v>
      </c>
      <c r="C61" s="6" t="str">
        <f t="shared" si="0"/>
        <v>Niño/Adolescente</v>
      </c>
      <c r="D61" s="5" t="s">
        <v>48</v>
      </c>
      <c r="E61" s="5" t="s">
        <v>46</v>
      </c>
      <c r="F61" s="5" t="s">
        <v>43</v>
      </c>
      <c r="G61" s="5" t="s">
        <v>47</v>
      </c>
      <c r="H61" s="5" t="s">
        <v>49</v>
      </c>
      <c r="I61" s="5" t="s">
        <v>45</v>
      </c>
      <c r="J61" s="5">
        <v>2013</v>
      </c>
      <c r="K61" s="5"/>
      <c r="L61" s="1">
        <v>0</v>
      </c>
      <c r="M61" s="1">
        <v>1</v>
      </c>
      <c r="N61" s="1">
        <v>1</v>
      </c>
      <c r="O61" s="1">
        <v>1</v>
      </c>
      <c r="P61" s="1">
        <v>1</v>
      </c>
      <c r="Q61" s="1">
        <v>1</v>
      </c>
      <c r="R61" s="1">
        <v>1</v>
      </c>
      <c r="S61" s="1">
        <v>0.5</v>
      </c>
      <c r="T61" s="1">
        <v>1</v>
      </c>
      <c r="U61" s="1">
        <v>0</v>
      </c>
      <c r="V61" s="1">
        <v>0.5</v>
      </c>
      <c r="W61" s="1">
        <v>0.5</v>
      </c>
      <c r="X61" s="1">
        <v>1</v>
      </c>
      <c r="Y61" s="1">
        <v>0.5</v>
      </c>
      <c r="Z61" s="7">
        <f t="shared" si="1"/>
        <v>0.7142857142857143</v>
      </c>
      <c r="AA61" s="8" t="str">
        <f t="shared" si="2"/>
        <v>MEDIANAMENTE RIESGOSOS</v>
      </c>
      <c r="AB61" s="8" t="str">
        <f t="shared" si="3"/>
        <v>Moderado nivel de riesgo</v>
      </c>
    </row>
    <row r="62" spans="1:28" x14ac:dyDescent="0.2">
      <c r="A62" s="5" t="s">
        <v>272</v>
      </c>
      <c r="B62" s="5">
        <v>19</v>
      </c>
      <c r="C62" s="6" t="str">
        <f t="shared" si="0"/>
        <v>Adulto Joven</v>
      </c>
      <c r="D62" s="5" t="s">
        <v>41</v>
      </c>
      <c r="E62" s="5" t="s">
        <v>42</v>
      </c>
      <c r="F62" s="5" t="s">
        <v>50</v>
      </c>
      <c r="G62" s="5" t="s">
        <v>47</v>
      </c>
      <c r="H62" s="5" t="s">
        <v>51</v>
      </c>
      <c r="I62" s="5" t="s">
        <v>45</v>
      </c>
      <c r="J62" s="5">
        <v>2011</v>
      </c>
      <c r="K62" s="5"/>
      <c r="L62" s="1">
        <v>1</v>
      </c>
      <c r="M62" s="1">
        <v>1</v>
      </c>
      <c r="N62" s="1">
        <v>1</v>
      </c>
      <c r="O62" s="1">
        <v>1</v>
      </c>
      <c r="P62" s="1">
        <v>1</v>
      </c>
      <c r="Q62" s="1">
        <v>1</v>
      </c>
      <c r="R62" s="1">
        <v>1</v>
      </c>
      <c r="S62" s="1">
        <v>1</v>
      </c>
      <c r="T62" s="1">
        <v>1</v>
      </c>
      <c r="U62" s="1">
        <v>1</v>
      </c>
      <c r="V62" s="1">
        <v>1</v>
      </c>
      <c r="W62" s="1">
        <v>0.5</v>
      </c>
      <c r="X62" s="1">
        <v>1</v>
      </c>
      <c r="Y62" s="1">
        <v>1</v>
      </c>
      <c r="Z62" s="7">
        <f t="shared" si="1"/>
        <v>0.9642857142857143</v>
      </c>
      <c r="AA62" s="8" t="str">
        <f t="shared" si="2"/>
        <v>SEGUROS</v>
      </c>
      <c r="AB62" s="8" t="str">
        <f t="shared" si="3"/>
        <v>Bajo nivel de riesgo</v>
      </c>
    </row>
    <row r="63" spans="1:28" x14ac:dyDescent="0.2">
      <c r="A63" s="5" t="s">
        <v>273</v>
      </c>
      <c r="B63" s="5">
        <v>18</v>
      </c>
      <c r="C63" s="6" t="str">
        <f t="shared" si="0"/>
        <v>Adulto Joven</v>
      </c>
      <c r="D63" s="5" t="s">
        <v>48</v>
      </c>
      <c r="E63" s="5" t="s">
        <v>77</v>
      </c>
      <c r="F63" s="5" t="s">
        <v>43</v>
      </c>
      <c r="G63" s="5" t="s">
        <v>47</v>
      </c>
      <c r="H63" s="5" t="s">
        <v>45</v>
      </c>
      <c r="I63" s="5" t="s">
        <v>51</v>
      </c>
      <c r="J63" s="5">
        <v>2012</v>
      </c>
      <c r="K63" s="5"/>
      <c r="L63" s="1">
        <v>0</v>
      </c>
      <c r="M63" s="1">
        <v>0</v>
      </c>
      <c r="N63" s="1">
        <v>0</v>
      </c>
      <c r="O63" s="1">
        <v>0</v>
      </c>
      <c r="P63" s="1">
        <v>0</v>
      </c>
      <c r="Q63" s="1">
        <v>0</v>
      </c>
      <c r="R63" s="1">
        <v>0</v>
      </c>
      <c r="S63" s="1">
        <v>0</v>
      </c>
      <c r="T63" s="1">
        <v>0</v>
      </c>
      <c r="U63" s="1">
        <v>1</v>
      </c>
      <c r="V63" s="1">
        <v>0.5</v>
      </c>
      <c r="W63" s="1">
        <v>0.5</v>
      </c>
      <c r="X63" s="1">
        <v>0.5</v>
      </c>
      <c r="Y63" s="1">
        <v>0.5</v>
      </c>
      <c r="Z63" s="7">
        <f t="shared" si="1"/>
        <v>0.21428571428571427</v>
      </c>
      <c r="AA63" s="8" t="str">
        <f t="shared" si="2"/>
        <v>DE RIESGO INMINENTE</v>
      </c>
      <c r="AB63" s="8" t="str">
        <f t="shared" si="3"/>
        <v>Alto nivel de riesgo</v>
      </c>
    </row>
    <row r="64" spans="1:28" x14ac:dyDescent="0.2">
      <c r="A64" s="5" t="s">
        <v>274</v>
      </c>
      <c r="B64" s="5">
        <v>17</v>
      </c>
      <c r="C64" s="6" t="str">
        <f t="shared" si="0"/>
        <v>Niño/Adolescente</v>
      </c>
      <c r="D64" s="5" t="s">
        <v>48</v>
      </c>
      <c r="E64" s="5" t="s">
        <v>81</v>
      </c>
      <c r="F64" s="5" t="s">
        <v>43</v>
      </c>
      <c r="G64" s="5" t="s">
        <v>47</v>
      </c>
      <c r="H64" s="5" t="s">
        <v>45</v>
      </c>
      <c r="I64" s="5" t="s">
        <v>51</v>
      </c>
      <c r="J64" s="5">
        <v>2010</v>
      </c>
      <c r="K64" s="5"/>
      <c r="L64" s="1">
        <v>0</v>
      </c>
      <c r="M64" s="1">
        <v>1</v>
      </c>
      <c r="N64" s="1">
        <v>0</v>
      </c>
      <c r="O64" s="1">
        <v>1</v>
      </c>
      <c r="P64" s="1">
        <v>0</v>
      </c>
      <c r="Q64" s="1">
        <v>1</v>
      </c>
      <c r="R64" s="1">
        <v>1</v>
      </c>
      <c r="S64" s="1">
        <v>0.5</v>
      </c>
      <c r="T64" s="1">
        <v>1</v>
      </c>
      <c r="U64" s="1">
        <v>0</v>
      </c>
      <c r="V64" s="1">
        <v>0.5</v>
      </c>
      <c r="W64" s="1">
        <v>0.5</v>
      </c>
      <c r="X64" s="1">
        <v>1</v>
      </c>
      <c r="Y64" s="1">
        <v>0.5</v>
      </c>
      <c r="Z64" s="7">
        <f t="shared" si="1"/>
        <v>0.5714285714285714</v>
      </c>
      <c r="AA64" s="8" t="str">
        <f t="shared" si="2"/>
        <v>MEDIANAMENTE RIESGOSOS</v>
      </c>
      <c r="AB64" s="8" t="str">
        <f t="shared" si="3"/>
        <v>Considerable nivel de riesgo</v>
      </c>
    </row>
    <row r="65" spans="1:28" x14ac:dyDescent="0.2">
      <c r="A65" s="5" t="s">
        <v>275</v>
      </c>
      <c r="B65" s="5">
        <v>18</v>
      </c>
      <c r="C65" s="6" t="str">
        <f t="shared" si="0"/>
        <v>Adulto Joven</v>
      </c>
      <c r="D65" s="5" t="s">
        <v>41</v>
      </c>
      <c r="E65" s="5" t="s">
        <v>82</v>
      </c>
      <c r="F65" s="5" t="s">
        <v>43</v>
      </c>
      <c r="G65" s="5" t="s">
        <v>47</v>
      </c>
      <c r="H65" s="5" t="s">
        <v>45</v>
      </c>
      <c r="I65" s="5" t="s">
        <v>45</v>
      </c>
      <c r="J65" s="5">
        <v>2017</v>
      </c>
      <c r="K65" s="5"/>
      <c r="L65" s="1">
        <v>0</v>
      </c>
      <c r="M65" s="1">
        <v>1</v>
      </c>
      <c r="N65" s="1">
        <v>1</v>
      </c>
      <c r="O65" s="1">
        <v>1</v>
      </c>
      <c r="P65" s="1">
        <v>1</v>
      </c>
      <c r="Q65" s="1">
        <v>1</v>
      </c>
      <c r="R65" s="1">
        <v>1</v>
      </c>
      <c r="S65" s="1">
        <v>0.5</v>
      </c>
      <c r="T65" s="1">
        <v>1</v>
      </c>
      <c r="U65" s="1">
        <v>1</v>
      </c>
      <c r="V65" s="1">
        <v>0.5</v>
      </c>
      <c r="W65" s="1">
        <v>0.5</v>
      </c>
      <c r="X65" s="1">
        <v>1</v>
      </c>
      <c r="Y65" s="1">
        <v>1</v>
      </c>
      <c r="Z65" s="7">
        <f t="shared" si="1"/>
        <v>0.8214285714285714</v>
      </c>
      <c r="AA65" s="8" t="str">
        <f t="shared" si="2"/>
        <v>SEGUROS</v>
      </c>
      <c r="AB65" s="8" t="str">
        <f t="shared" si="3"/>
        <v>Bajo nivel de riesgo</v>
      </c>
    </row>
    <row r="66" spans="1:28" x14ac:dyDescent="0.2">
      <c r="A66" s="5" t="s">
        <v>276</v>
      </c>
      <c r="B66" s="5">
        <v>18</v>
      </c>
      <c r="C66" s="6" t="str">
        <f t="shared" si="0"/>
        <v>Adulto Joven</v>
      </c>
      <c r="D66" s="5" t="s">
        <v>48</v>
      </c>
      <c r="E66" s="5" t="s">
        <v>74</v>
      </c>
      <c r="F66" s="5" t="s">
        <v>43</v>
      </c>
      <c r="G66" s="5" t="s">
        <v>47</v>
      </c>
      <c r="H66" s="5" t="s">
        <v>51</v>
      </c>
      <c r="I66" s="5" t="s">
        <v>51</v>
      </c>
      <c r="J66" s="5">
        <v>2009</v>
      </c>
      <c r="K66" s="5"/>
      <c r="L66" s="1">
        <v>0</v>
      </c>
      <c r="M66" s="1">
        <v>1</v>
      </c>
      <c r="N66" s="1">
        <v>1</v>
      </c>
      <c r="O66" s="1">
        <v>0</v>
      </c>
      <c r="P66" s="1">
        <v>0</v>
      </c>
      <c r="Q66" s="1">
        <v>0</v>
      </c>
      <c r="R66" s="1">
        <v>0</v>
      </c>
      <c r="S66" s="1">
        <v>0</v>
      </c>
      <c r="T66" s="1">
        <v>1</v>
      </c>
      <c r="U66" s="1">
        <v>0</v>
      </c>
      <c r="V66" s="1">
        <v>1</v>
      </c>
      <c r="W66" s="1">
        <v>1</v>
      </c>
      <c r="X66" s="1">
        <v>0</v>
      </c>
      <c r="Y66" s="1">
        <v>0</v>
      </c>
      <c r="Z66" s="7">
        <f t="shared" si="1"/>
        <v>0.35714285714285715</v>
      </c>
      <c r="AA66" s="8" t="str">
        <f t="shared" si="2"/>
        <v>ALTAMENTE RIESGOSOS</v>
      </c>
      <c r="AB66" s="8" t="str">
        <f t="shared" si="3"/>
        <v>Alto nivel de riesgo</v>
      </c>
    </row>
    <row r="67" spans="1:28" x14ac:dyDescent="0.2">
      <c r="A67" s="5" t="s">
        <v>277</v>
      </c>
      <c r="B67" s="5">
        <v>27</v>
      </c>
      <c r="C67" s="6" t="str">
        <f t="shared" ref="C67:C130" si="4">IF((B67&lt;18),"Niño/Adolescente",(IF(AND((B67&gt;17),(B67&lt;30)),"Adulto Joven",(IF(AND((B67&gt;29),(B67&lt;60)),"Adulto","Adulto Mayor")))))</f>
        <v>Adulto Joven</v>
      </c>
      <c r="D67" s="5" t="s">
        <v>48</v>
      </c>
      <c r="E67" s="5" t="s">
        <v>83</v>
      </c>
      <c r="F67" s="5" t="s">
        <v>43</v>
      </c>
      <c r="G67" s="5" t="s">
        <v>44</v>
      </c>
      <c r="H67" s="5" t="s">
        <v>49</v>
      </c>
      <c r="I67" s="5" t="s">
        <v>49</v>
      </c>
      <c r="J67" s="5">
        <v>2011</v>
      </c>
      <c r="K67" s="5"/>
      <c r="L67" s="1">
        <v>0</v>
      </c>
      <c r="M67" s="1">
        <v>1</v>
      </c>
      <c r="N67" s="1">
        <v>1</v>
      </c>
      <c r="O67" s="1">
        <v>1</v>
      </c>
      <c r="P67" s="1">
        <v>1</v>
      </c>
      <c r="Q67" s="1">
        <v>1</v>
      </c>
      <c r="R67" s="1">
        <v>1</v>
      </c>
      <c r="S67" s="1">
        <v>1</v>
      </c>
      <c r="T67" s="1">
        <v>1</v>
      </c>
      <c r="U67" s="1">
        <v>0</v>
      </c>
      <c r="V67" s="1">
        <v>0.5</v>
      </c>
      <c r="W67" s="1">
        <v>0.5</v>
      </c>
      <c r="X67" s="1">
        <v>1</v>
      </c>
      <c r="Y67" s="1">
        <v>1</v>
      </c>
      <c r="Z67" s="7">
        <f t="shared" ref="Z67:Z130" si="5">(Y67+X67+W67+V67+U67+T67+S67+R67+Q67+P67+O67+N67+M67+L67)/14</f>
        <v>0.7857142857142857</v>
      </c>
      <c r="AA67" s="8" t="str">
        <f t="shared" ref="AA67:AA130" si="6">IF(AND(Z67&gt;0.75,Z67&lt;=1),"SEGUROS",IF(AND(Z67&gt;0.5,Z67&lt;=0.75),"MEDIANAMENTE RIESGOSOS",IF(AND(Z67&gt;0.25,Z67&lt;=0.5),"ALTAMENTE RIESGOSOS","DE RIESGO INMINENTE")))</f>
        <v>SEGUROS</v>
      </c>
      <c r="AB67" s="8" t="str">
        <f t="shared" ref="AB67:AB130" si="7">IF(AND(Z67&gt;0.8,Z67&lt;=1),"Bajo nivel de riesgo",IF(AND(Z67&gt;0.6,Z67&lt;=0.8),"Moderado nivel de riesgo",IF(AND(Z67&gt;0.4,Z67&lt;=0.6),"Considerable nivel de riesgo",IF(AND(Z67&gt;0.2,Z67&lt;=0.4),"Alto nivel de riesgo","Máximo nivel de riesgo"))))</f>
        <v>Moderado nivel de riesgo</v>
      </c>
    </row>
    <row r="68" spans="1:28" x14ac:dyDescent="0.2">
      <c r="A68" s="5" t="s">
        <v>278</v>
      </c>
      <c r="B68" s="5">
        <v>16</v>
      </c>
      <c r="C68" s="6" t="str">
        <f t="shared" si="4"/>
        <v>Niño/Adolescente</v>
      </c>
      <c r="D68" s="5" t="s">
        <v>48</v>
      </c>
      <c r="E68" s="5" t="s">
        <v>84</v>
      </c>
      <c r="F68" s="5" t="s">
        <v>50</v>
      </c>
      <c r="G68" s="5" t="s">
        <v>47</v>
      </c>
      <c r="H68" s="5" t="s">
        <v>51</v>
      </c>
      <c r="I68" s="5" t="s">
        <v>51</v>
      </c>
      <c r="J68" s="5">
        <v>2007</v>
      </c>
      <c r="K68" s="5"/>
      <c r="L68" s="1">
        <v>0</v>
      </c>
      <c r="M68" s="1">
        <v>1</v>
      </c>
      <c r="N68" s="1">
        <v>0</v>
      </c>
      <c r="O68" s="1">
        <v>1</v>
      </c>
      <c r="P68" s="1">
        <v>1</v>
      </c>
      <c r="Q68" s="1">
        <v>1</v>
      </c>
      <c r="R68" s="1">
        <v>1</v>
      </c>
      <c r="S68" s="1">
        <v>0</v>
      </c>
      <c r="T68" s="1">
        <v>0</v>
      </c>
      <c r="U68" s="1">
        <v>1</v>
      </c>
      <c r="V68" s="1">
        <v>0.5</v>
      </c>
      <c r="W68" s="1">
        <v>1</v>
      </c>
      <c r="X68" s="1">
        <v>0.5</v>
      </c>
      <c r="Y68" s="1">
        <v>0</v>
      </c>
      <c r="Z68" s="7">
        <f t="shared" si="5"/>
        <v>0.5714285714285714</v>
      </c>
      <c r="AA68" s="8" t="str">
        <f t="shared" si="6"/>
        <v>MEDIANAMENTE RIESGOSOS</v>
      </c>
      <c r="AB68" s="8" t="str">
        <f t="shared" si="7"/>
        <v>Considerable nivel de riesgo</v>
      </c>
    </row>
    <row r="69" spans="1:28" x14ac:dyDescent="0.2">
      <c r="A69" s="5" t="s">
        <v>279</v>
      </c>
      <c r="B69" s="5">
        <v>18</v>
      </c>
      <c r="C69" s="6" t="str">
        <f t="shared" si="4"/>
        <v>Adulto Joven</v>
      </c>
      <c r="D69" s="5" t="s">
        <v>48</v>
      </c>
      <c r="E69" s="5" t="s">
        <v>85</v>
      </c>
      <c r="F69" s="5" t="s">
        <v>43</v>
      </c>
      <c r="G69" s="5" t="s">
        <v>47</v>
      </c>
      <c r="H69" s="5" t="s">
        <v>49</v>
      </c>
      <c r="I69" s="5" t="s">
        <v>45</v>
      </c>
      <c r="J69" s="5">
        <v>2007</v>
      </c>
      <c r="K69" s="5"/>
      <c r="L69" s="1">
        <v>1</v>
      </c>
      <c r="M69" s="1">
        <v>1</v>
      </c>
      <c r="N69" s="1">
        <v>1</v>
      </c>
      <c r="O69" s="1">
        <v>1</v>
      </c>
      <c r="P69" s="1">
        <v>1</v>
      </c>
      <c r="Q69" s="1">
        <v>1</v>
      </c>
      <c r="R69" s="1">
        <v>1</v>
      </c>
      <c r="S69" s="1">
        <v>0</v>
      </c>
      <c r="T69" s="1">
        <v>1</v>
      </c>
      <c r="U69" s="1">
        <v>0</v>
      </c>
      <c r="V69" s="1">
        <v>0.5</v>
      </c>
      <c r="W69" s="1">
        <v>0.5</v>
      </c>
      <c r="X69" s="1">
        <v>0.5</v>
      </c>
      <c r="Y69" s="1">
        <v>0</v>
      </c>
      <c r="Z69" s="7">
        <f t="shared" si="5"/>
        <v>0.6785714285714286</v>
      </c>
      <c r="AA69" s="8" t="str">
        <f t="shared" si="6"/>
        <v>MEDIANAMENTE RIESGOSOS</v>
      </c>
      <c r="AB69" s="8" t="str">
        <f t="shared" si="7"/>
        <v>Moderado nivel de riesgo</v>
      </c>
    </row>
    <row r="70" spans="1:28" x14ac:dyDescent="0.2">
      <c r="A70" s="5" t="s">
        <v>280</v>
      </c>
      <c r="B70" s="5">
        <v>17</v>
      </c>
      <c r="C70" s="6" t="str">
        <f t="shared" si="4"/>
        <v>Niño/Adolescente</v>
      </c>
      <c r="D70" s="5" t="s">
        <v>48</v>
      </c>
      <c r="E70" s="5" t="s">
        <v>71</v>
      </c>
      <c r="F70" s="5" t="s">
        <v>43</v>
      </c>
      <c r="G70" s="5" t="s">
        <v>47</v>
      </c>
      <c r="H70" s="5" t="s">
        <v>45</v>
      </c>
      <c r="I70" s="5" t="s">
        <v>51</v>
      </c>
      <c r="J70" s="5">
        <v>2007</v>
      </c>
      <c r="K70" s="5"/>
      <c r="L70" s="1">
        <v>0</v>
      </c>
      <c r="M70" s="1">
        <v>0.5</v>
      </c>
      <c r="N70" s="1">
        <v>1</v>
      </c>
      <c r="O70" s="1">
        <v>1</v>
      </c>
      <c r="P70" s="1">
        <v>1</v>
      </c>
      <c r="Q70" s="1">
        <v>1</v>
      </c>
      <c r="R70" s="1">
        <v>1</v>
      </c>
      <c r="S70" s="1">
        <v>0.5</v>
      </c>
      <c r="T70" s="1">
        <v>0</v>
      </c>
      <c r="U70" s="1">
        <v>1</v>
      </c>
      <c r="V70" s="1">
        <v>1</v>
      </c>
      <c r="W70" s="1">
        <v>0.5</v>
      </c>
      <c r="X70" s="1">
        <v>0.5</v>
      </c>
      <c r="Y70" s="1">
        <v>1</v>
      </c>
      <c r="Z70" s="7">
        <f t="shared" si="5"/>
        <v>0.7142857142857143</v>
      </c>
      <c r="AA70" s="8" t="str">
        <f t="shared" si="6"/>
        <v>MEDIANAMENTE RIESGOSOS</v>
      </c>
      <c r="AB70" s="8" t="str">
        <f t="shared" si="7"/>
        <v>Moderado nivel de riesgo</v>
      </c>
    </row>
    <row r="71" spans="1:28" x14ac:dyDescent="0.2">
      <c r="A71" s="5" t="s">
        <v>281</v>
      </c>
      <c r="B71" s="5">
        <v>17</v>
      </c>
      <c r="C71" s="6" t="str">
        <f t="shared" si="4"/>
        <v>Niño/Adolescente</v>
      </c>
      <c r="D71" s="5" t="s">
        <v>48</v>
      </c>
      <c r="E71" s="5" t="s">
        <v>86</v>
      </c>
      <c r="F71" s="5" t="s">
        <v>43</v>
      </c>
      <c r="G71" s="5" t="s">
        <v>47</v>
      </c>
      <c r="H71" s="5" t="s">
        <v>49</v>
      </c>
      <c r="I71" s="5" t="s">
        <v>49</v>
      </c>
      <c r="J71" s="5">
        <v>2008</v>
      </c>
      <c r="K71" s="5"/>
      <c r="L71" s="1">
        <v>1</v>
      </c>
      <c r="M71" s="1">
        <v>0.5</v>
      </c>
      <c r="N71" s="1">
        <v>1</v>
      </c>
      <c r="O71" s="1">
        <v>1</v>
      </c>
      <c r="P71" s="1">
        <v>1</v>
      </c>
      <c r="Q71" s="1">
        <v>0</v>
      </c>
      <c r="R71" s="1">
        <v>1</v>
      </c>
      <c r="S71" s="1">
        <v>1</v>
      </c>
      <c r="T71" s="1">
        <v>1</v>
      </c>
      <c r="U71" s="1">
        <v>0</v>
      </c>
      <c r="V71" s="1">
        <v>1</v>
      </c>
      <c r="W71" s="1">
        <v>1</v>
      </c>
      <c r="X71" s="1">
        <v>1</v>
      </c>
      <c r="Y71" s="1">
        <v>1</v>
      </c>
      <c r="Z71" s="7">
        <f t="shared" si="5"/>
        <v>0.8214285714285714</v>
      </c>
      <c r="AA71" s="8" t="str">
        <f t="shared" si="6"/>
        <v>SEGUROS</v>
      </c>
      <c r="AB71" s="8" t="str">
        <f t="shared" si="7"/>
        <v>Bajo nivel de riesgo</v>
      </c>
    </row>
    <row r="72" spans="1:28" x14ac:dyDescent="0.2">
      <c r="A72" s="5" t="s">
        <v>282</v>
      </c>
      <c r="B72" s="5">
        <v>15</v>
      </c>
      <c r="C72" s="6" t="str">
        <f t="shared" si="4"/>
        <v>Niño/Adolescente</v>
      </c>
      <c r="D72" s="5" t="s">
        <v>41</v>
      </c>
      <c r="E72" s="5" t="s">
        <v>42</v>
      </c>
      <c r="F72" s="5" t="s">
        <v>43</v>
      </c>
      <c r="G72" s="5" t="s">
        <v>47</v>
      </c>
      <c r="H72" s="5" t="s">
        <v>51</v>
      </c>
      <c r="I72" s="5" t="s">
        <v>51</v>
      </c>
      <c r="J72" s="5">
        <v>2017</v>
      </c>
      <c r="K72" s="5"/>
      <c r="L72" s="1">
        <v>0</v>
      </c>
      <c r="M72" s="1">
        <v>0.5</v>
      </c>
      <c r="N72" s="1">
        <v>1</v>
      </c>
      <c r="O72" s="1">
        <v>1</v>
      </c>
      <c r="P72" s="1">
        <v>1</v>
      </c>
      <c r="Q72" s="1">
        <v>0</v>
      </c>
      <c r="R72" s="1">
        <v>1</v>
      </c>
      <c r="S72" s="1">
        <v>1</v>
      </c>
      <c r="T72" s="1">
        <v>1</v>
      </c>
      <c r="U72" s="1">
        <v>1</v>
      </c>
      <c r="V72" s="1">
        <v>0.5</v>
      </c>
      <c r="W72" s="1">
        <v>0.5</v>
      </c>
      <c r="X72" s="1">
        <v>1</v>
      </c>
      <c r="Y72" s="1">
        <v>0.5</v>
      </c>
      <c r="Z72" s="7">
        <f t="shared" si="5"/>
        <v>0.7142857142857143</v>
      </c>
      <c r="AA72" s="8" t="str">
        <f t="shared" si="6"/>
        <v>MEDIANAMENTE RIESGOSOS</v>
      </c>
      <c r="AB72" s="8" t="str">
        <f t="shared" si="7"/>
        <v>Moderado nivel de riesgo</v>
      </c>
    </row>
    <row r="73" spans="1:28" x14ac:dyDescent="0.2">
      <c r="A73" s="5" t="s">
        <v>283</v>
      </c>
      <c r="B73" s="5">
        <v>16</v>
      </c>
      <c r="C73" s="6" t="str">
        <f t="shared" si="4"/>
        <v>Niño/Adolescente</v>
      </c>
      <c r="D73" s="5" t="s">
        <v>48</v>
      </c>
      <c r="E73" s="5" t="s">
        <v>83</v>
      </c>
      <c r="F73" s="5" t="s">
        <v>50</v>
      </c>
      <c r="G73" s="5" t="s">
        <v>65</v>
      </c>
      <c r="H73" s="5" t="s">
        <v>51</v>
      </c>
      <c r="I73" s="5" t="s">
        <v>65</v>
      </c>
      <c r="J73" s="5">
        <v>2016</v>
      </c>
      <c r="K73" s="5"/>
      <c r="L73" s="1">
        <v>0</v>
      </c>
      <c r="M73" s="1">
        <v>0</v>
      </c>
      <c r="N73" s="1">
        <v>0</v>
      </c>
      <c r="O73" s="1">
        <v>0</v>
      </c>
      <c r="P73" s="1">
        <v>1</v>
      </c>
      <c r="Q73" s="1">
        <v>1</v>
      </c>
      <c r="R73" s="1">
        <v>0</v>
      </c>
      <c r="S73" s="1">
        <v>0</v>
      </c>
      <c r="T73" s="1">
        <v>0</v>
      </c>
      <c r="U73" s="1">
        <v>0</v>
      </c>
      <c r="V73" s="1">
        <v>0.5</v>
      </c>
      <c r="W73" s="1">
        <v>0.5</v>
      </c>
      <c r="X73" s="1">
        <v>1</v>
      </c>
      <c r="Y73" s="1">
        <v>0</v>
      </c>
      <c r="Z73" s="7">
        <f t="shared" si="5"/>
        <v>0.2857142857142857</v>
      </c>
      <c r="AA73" s="8" t="str">
        <f t="shared" si="6"/>
        <v>ALTAMENTE RIESGOSOS</v>
      </c>
      <c r="AB73" s="8" t="str">
        <f t="shared" si="7"/>
        <v>Alto nivel de riesgo</v>
      </c>
    </row>
    <row r="74" spans="1:28" x14ac:dyDescent="0.2">
      <c r="A74" s="5" t="s">
        <v>284</v>
      </c>
      <c r="B74" s="5">
        <v>15</v>
      </c>
      <c r="C74" s="6" t="str">
        <f t="shared" si="4"/>
        <v>Niño/Adolescente</v>
      </c>
      <c r="D74" s="5" t="s">
        <v>41</v>
      </c>
      <c r="E74" s="5" t="s">
        <v>63</v>
      </c>
      <c r="F74" s="5" t="s">
        <v>43</v>
      </c>
      <c r="G74" s="5" t="s">
        <v>47</v>
      </c>
      <c r="H74" s="5" t="s">
        <v>45</v>
      </c>
      <c r="I74" s="5" t="s">
        <v>45</v>
      </c>
      <c r="J74" s="5">
        <v>2014</v>
      </c>
      <c r="K74" s="5"/>
      <c r="L74" s="1">
        <v>0</v>
      </c>
      <c r="M74" s="1">
        <v>0.5</v>
      </c>
      <c r="N74" s="1">
        <v>0</v>
      </c>
      <c r="O74" s="1">
        <v>1</v>
      </c>
      <c r="P74" s="1">
        <v>1</v>
      </c>
      <c r="Q74" s="1">
        <v>0</v>
      </c>
      <c r="R74" s="1">
        <v>0</v>
      </c>
      <c r="S74" s="1">
        <v>1</v>
      </c>
      <c r="T74" s="1">
        <v>0</v>
      </c>
      <c r="U74" s="1">
        <v>1</v>
      </c>
      <c r="V74" s="1">
        <v>0.5</v>
      </c>
      <c r="W74" s="1">
        <v>0.5</v>
      </c>
      <c r="X74" s="1">
        <v>0</v>
      </c>
      <c r="Y74" s="1">
        <v>1</v>
      </c>
      <c r="Z74" s="7">
        <f t="shared" si="5"/>
        <v>0.4642857142857143</v>
      </c>
      <c r="AA74" s="8" t="str">
        <f t="shared" si="6"/>
        <v>ALTAMENTE RIESGOSOS</v>
      </c>
      <c r="AB74" s="8" t="str">
        <f t="shared" si="7"/>
        <v>Considerable nivel de riesgo</v>
      </c>
    </row>
    <row r="75" spans="1:28" x14ac:dyDescent="0.2">
      <c r="A75" s="5" t="s">
        <v>285</v>
      </c>
      <c r="B75" s="5">
        <v>15</v>
      </c>
      <c r="C75" s="6" t="str">
        <f t="shared" si="4"/>
        <v>Niño/Adolescente</v>
      </c>
      <c r="D75" s="5" t="s">
        <v>41</v>
      </c>
      <c r="E75" s="5" t="s">
        <v>87</v>
      </c>
      <c r="F75" s="5" t="s">
        <v>43</v>
      </c>
      <c r="G75" s="5" t="s">
        <v>47</v>
      </c>
      <c r="H75" s="5" t="s">
        <v>51</v>
      </c>
      <c r="I75" s="5" t="s">
        <v>45</v>
      </c>
      <c r="J75" s="5">
        <v>2015</v>
      </c>
      <c r="K75" s="5"/>
      <c r="L75" s="1">
        <v>0</v>
      </c>
      <c r="M75" s="1">
        <v>1</v>
      </c>
      <c r="N75" s="1">
        <v>1</v>
      </c>
      <c r="O75" s="1">
        <v>0</v>
      </c>
      <c r="P75" s="1">
        <v>1</v>
      </c>
      <c r="Q75" s="1">
        <v>1</v>
      </c>
      <c r="R75" s="1">
        <v>0</v>
      </c>
      <c r="S75" s="1">
        <v>0</v>
      </c>
      <c r="T75" s="1">
        <v>0</v>
      </c>
      <c r="U75" s="1">
        <v>1</v>
      </c>
      <c r="V75" s="1">
        <v>1</v>
      </c>
      <c r="W75" s="1">
        <v>1</v>
      </c>
      <c r="X75" s="1">
        <v>1</v>
      </c>
      <c r="Y75" s="1">
        <v>0</v>
      </c>
      <c r="Z75" s="7">
        <f t="shared" si="5"/>
        <v>0.5714285714285714</v>
      </c>
      <c r="AA75" s="8" t="str">
        <f t="shared" si="6"/>
        <v>MEDIANAMENTE RIESGOSOS</v>
      </c>
      <c r="AB75" s="8" t="str">
        <f t="shared" si="7"/>
        <v>Considerable nivel de riesgo</v>
      </c>
    </row>
    <row r="76" spans="1:28" x14ac:dyDescent="0.2">
      <c r="A76" s="5" t="s">
        <v>286</v>
      </c>
      <c r="B76" s="5">
        <v>15</v>
      </c>
      <c r="C76" s="6" t="str">
        <f t="shared" si="4"/>
        <v>Niño/Adolescente</v>
      </c>
      <c r="D76" s="5" t="s">
        <v>41</v>
      </c>
      <c r="E76" s="5" t="s">
        <v>71</v>
      </c>
      <c r="F76" s="5" t="s">
        <v>43</v>
      </c>
      <c r="G76" s="5" t="s">
        <v>47</v>
      </c>
      <c r="H76" s="5" t="s">
        <v>45</v>
      </c>
      <c r="I76" s="5" t="s">
        <v>45</v>
      </c>
      <c r="J76" s="5">
        <v>2014</v>
      </c>
      <c r="K76" s="5"/>
      <c r="L76" s="1">
        <v>0</v>
      </c>
      <c r="M76" s="1">
        <v>1</v>
      </c>
      <c r="N76" s="1">
        <v>1</v>
      </c>
      <c r="O76" s="1">
        <v>1</v>
      </c>
      <c r="P76" s="1">
        <v>1</v>
      </c>
      <c r="Q76" s="1">
        <v>1</v>
      </c>
      <c r="R76" s="1">
        <v>0</v>
      </c>
      <c r="S76" s="1">
        <v>1</v>
      </c>
      <c r="T76" s="1">
        <v>0</v>
      </c>
      <c r="U76" s="1">
        <v>1</v>
      </c>
      <c r="V76" s="1">
        <v>0.5</v>
      </c>
      <c r="W76" s="1">
        <v>1</v>
      </c>
      <c r="X76" s="1">
        <v>1</v>
      </c>
      <c r="Y76" s="1">
        <v>1</v>
      </c>
      <c r="Z76" s="7">
        <f t="shared" si="5"/>
        <v>0.75</v>
      </c>
      <c r="AA76" s="8" t="str">
        <f t="shared" si="6"/>
        <v>MEDIANAMENTE RIESGOSOS</v>
      </c>
      <c r="AB76" s="8" t="str">
        <f t="shared" si="7"/>
        <v>Moderado nivel de riesgo</v>
      </c>
    </row>
    <row r="77" spans="1:28" x14ac:dyDescent="0.2">
      <c r="A77" s="5" t="s">
        <v>287</v>
      </c>
      <c r="B77" s="5">
        <v>16</v>
      </c>
      <c r="C77" s="6" t="str">
        <f t="shared" si="4"/>
        <v>Niño/Adolescente</v>
      </c>
      <c r="D77" s="5" t="s">
        <v>48</v>
      </c>
      <c r="E77" s="5" t="s">
        <v>75</v>
      </c>
      <c r="F77" s="5" t="s">
        <v>50</v>
      </c>
      <c r="G77" s="5" t="s">
        <v>47</v>
      </c>
      <c r="H77" s="5" t="s">
        <v>45</v>
      </c>
      <c r="I77" s="5" t="s">
        <v>45</v>
      </c>
      <c r="J77" s="5">
        <v>2010</v>
      </c>
      <c r="K77" s="5"/>
      <c r="L77" s="1">
        <v>0</v>
      </c>
      <c r="M77" s="1">
        <v>0</v>
      </c>
      <c r="N77" s="1">
        <v>1</v>
      </c>
      <c r="O77" s="1">
        <v>1</v>
      </c>
      <c r="P77" s="1">
        <v>0</v>
      </c>
      <c r="Q77" s="1">
        <v>0</v>
      </c>
      <c r="R77" s="1">
        <v>0</v>
      </c>
      <c r="S77" s="1">
        <v>1</v>
      </c>
      <c r="T77" s="1">
        <v>0</v>
      </c>
      <c r="U77" s="1">
        <v>1</v>
      </c>
      <c r="V77" s="1">
        <v>0.5</v>
      </c>
      <c r="W77" s="1">
        <v>0.5</v>
      </c>
      <c r="X77" s="1">
        <v>0.5</v>
      </c>
      <c r="Y77" s="1">
        <v>0</v>
      </c>
      <c r="Z77" s="7">
        <f t="shared" si="5"/>
        <v>0.39285714285714285</v>
      </c>
      <c r="AA77" s="8" t="str">
        <f t="shared" si="6"/>
        <v>ALTAMENTE RIESGOSOS</v>
      </c>
      <c r="AB77" s="8" t="str">
        <f t="shared" si="7"/>
        <v>Alto nivel de riesgo</v>
      </c>
    </row>
    <row r="78" spans="1:28" x14ac:dyDescent="0.2">
      <c r="A78" s="5" t="s">
        <v>288</v>
      </c>
      <c r="B78" s="5">
        <v>15</v>
      </c>
      <c r="C78" s="6" t="str">
        <f t="shared" si="4"/>
        <v>Niño/Adolescente</v>
      </c>
      <c r="D78" s="5" t="s">
        <v>41</v>
      </c>
      <c r="E78" s="5" t="s">
        <v>71</v>
      </c>
      <c r="F78" s="5" t="s">
        <v>43</v>
      </c>
      <c r="G78" s="5" t="s">
        <v>47</v>
      </c>
      <c r="H78" s="5" t="s">
        <v>45</v>
      </c>
      <c r="I78" s="5" t="s">
        <v>45</v>
      </c>
      <c r="J78" s="5">
        <v>2010</v>
      </c>
      <c r="K78" s="5"/>
      <c r="L78" s="1">
        <v>1</v>
      </c>
      <c r="M78" s="1">
        <v>1</v>
      </c>
      <c r="N78" s="1">
        <v>1</v>
      </c>
      <c r="O78" s="1">
        <v>1</v>
      </c>
      <c r="P78" s="1">
        <v>1</v>
      </c>
      <c r="Q78" s="1">
        <v>1</v>
      </c>
      <c r="R78" s="1">
        <v>1</v>
      </c>
      <c r="S78" s="1">
        <v>0.5</v>
      </c>
      <c r="T78" s="1">
        <v>1</v>
      </c>
      <c r="U78" s="1">
        <v>1</v>
      </c>
      <c r="V78" s="1">
        <v>1</v>
      </c>
      <c r="W78" s="1">
        <v>0.5</v>
      </c>
      <c r="X78" s="1">
        <v>1</v>
      </c>
      <c r="Y78" s="1">
        <v>1</v>
      </c>
      <c r="Z78" s="7">
        <f t="shared" si="5"/>
        <v>0.9285714285714286</v>
      </c>
      <c r="AA78" s="8" t="str">
        <f t="shared" si="6"/>
        <v>SEGUROS</v>
      </c>
      <c r="AB78" s="8" t="str">
        <f t="shared" si="7"/>
        <v>Bajo nivel de riesgo</v>
      </c>
    </row>
    <row r="79" spans="1:28" x14ac:dyDescent="0.2">
      <c r="A79" s="5" t="s">
        <v>289</v>
      </c>
      <c r="B79" s="5">
        <v>16</v>
      </c>
      <c r="C79" s="6" t="str">
        <f t="shared" si="4"/>
        <v>Niño/Adolescente</v>
      </c>
      <c r="D79" s="5" t="s">
        <v>48</v>
      </c>
      <c r="E79" s="5" t="s">
        <v>88</v>
      </c>
      <c r="F79" s="5" t="s">
        <v>43</v>
      </c>
      <c r="G79" s="5" t="s">
        <v>47</v>
      </c>
      <c r="H79" s="5" t="s">
        <v>45</v>
      </c>
      <c r="I79" s="5" t="s">
        <v>45</v>
      </c>
      <c r="J79" s="5">
        <v>2016</v>
      </c>
      <c r="K79" s="5"/>
      <c r="L79" s="1">
        <v>0</v>
      </c>
      <c r="M79" s="1">
        <v>1</v>
      </c>
      <c r="N79" s="1">
        <v>1</v>
      </c>
      <c r="O79" s="1">
        <v>1</v>
      </c>
      <c r="P79" s="1">
        <v>1</v>
      </c>
      <c r="Q79" s="1">
        <v>0</v>
      </c>
      <c r="R79" s="1">
        <v>1</v>
      </c>
      <c r="S79" s="1">
        <v>0.5</v>
      </c>
      <c r="T79" s="1">
        <v>0</v>
      </c>
      <c r="U79" s="1">
        <v>1</v>
      </c>
      <c r="V79" s="1">
        <v>0.5</v>
      </c>
      <c r="W79" s="1">
        <v>0.5</v>
      </c>
      <c r="X79" s="1">
        <v>1</v>
      </c>
      <c r="Y79" s="1">
        <v>0.5</v>
      </c>
      <c r="Z79" s="7">
        <f t="shared" si="5"/>
        <v>0.6428571428571429</v>
      </c>
      <c r="AA79" s="8" t="str">
        <f t="shared" si="6"/>
        <v>MEDIANAMENTE RIESGOSOS</v>
      </c>
      <c r="AB79" s="8" t="str">
        <f t="shared" si="7"/>
        <v>Moderado nivel de riesgo</v>
      </c>
    </row>
    <row r="80" spans="1:28" x14ac:dyDescent="0.2">
      <c r="A80" s="5" t="s">
        <v>290</v>
      </c>
      <c r="B80" s="5">
        <v>15</v>
      </c>
      <c r="C80" s="6" t="str">
        <f t="shared" si="4"/>
        <v>Niño/Adolescente</v>
      </c>
      <c r="D80" s="5" t="s">
        <v>41</v>
      </c>
      <c r="E80" s="5" t="s">
        <v>42</v>
      </c>
      <c r="F80" s="5" t="s">
        <v>43</v>
      </c>
      <c r="G80" s="5" t="s">
        <v>47</v>
      </c>
      <c r="H80" s="5" t="s">
        <v>45</v>
      </c>
      <c r="I80" s="5" t="s">
        <v>45</v>
      </c>
      <c r="J80" s="5">
        <v>2016</v>
      </c>
      <c r="K80" s="5"/>
      <c r="L80" s="1">
        <v>0</v>
      </c>
      <c r="M80" s="1">
        <v>0.5</v>
      </c>
      <c r="N80" s="1">
        <v>1</v>
      </c>
      <c r="O80" s="1">
        <v>1</v>
      </c>
      <c r="P80" s="1">
        <v>1</v>
      </c>
      <c r="Q80" s="1">
        <v>1</v>
      </c>
      <c r="R80" s="1">
        <v>1</v>
      </c>
      <c r="S80" s="1">
        <v>0.5</v>
      </c>
      <c r="T80" s="1">
        <v>0</v>
      </c>
      <c r="U80" s="1">
        <v>1</v>
      </c>
      <c r="V80" s="1">
        <v>0.5</v>
      </c>
      <c r="W80" s="1">
        <v>0</v>
      </c>
      <c r="X80" s="1">
        <v>1</v>
      </c>
      <c r="Y80" s="1">
        <v>1</v>
      </c>
      <c r="Z80" s="7">
        <f t="shared" si="5"/>
        <v>0.6785714285714286</v>
      </c>
      <c r="AA80" s="8" t="str">
        <f t="shared" si="6"/>
        <v>MEDIANAMENTE RIESGOSOS</v>
      </c>
      <c r="AB80" s="8" t="str">
        <f t="shared" si="7"/>
        <v>Moderado nivel de riesgo</v>
      </c>
    </row>
    <row r="81" spans="1:28" x14ac:dyDescent="0.2">
      <c r="A81" s="5" t="s">
        <v>291</v>
      </c>
      <c r="B81" s="5">
        <v>16</v>
      </c>
      <c r="C81" s="6" t="str">
        <f t="shared" si="4"/>
        <v>Niño/Adolescente</v>
      </c>
      <c r="D81" s="5" t="s">
        <v>41</v>
      </c>
      <c r="E81" s="5" t="s">
        <v>79</v>
      </c>
      <c r="F81" s="5" t="s">
        <v>43</v>
      </c>
      <c r="G81" s="5" t="s">
        <v>47</v>
      </c>
      <c r="H81" s="5" t="s">
        <v>51</v>
      </c>
      <c r="I81" s="5" t="s">
        <v>45</v>
      </c>
      <c r="J81" s="5">
        <v>2009</v>
      </c>
      <c r="K81" s="5"/>
      <c r="L81" s="1">
        <v>1</v>
      </c>
      <c r="M81" s="1">
        <v>1</v>
      </c>
      <c r="N81" s="1">
        <v>1</v>
      </c>
      <c r="O81" s="1">
        <v>1</v>
      </c>
      <c r="P81" s="1">
        <v>1</v>
      </c>
      <c r="Q81" s="1">
        <v>1</v>
      </c>
      <c r="R81" s="1">
        <v>1</v>
      </c>
      <c r="S81" s="1">
        <v>1</v>
      </c>
      <c r="T81" s="1">
        <v>1</v>
      </c>
      <c r="U81" s="1">
        <v>0</v>
      </c>
      <c r="V81" s="1">
        <v>1</v>
      </c>
      <c r="W81" s="1">
        <v>1</v>
      </c>
      <c r="X81" s="1">
        <v>0.5</v>
      </c>
      <c r="Y81" s="1">
        <v>0.5</v>
      </c>
      <c r="Z81" s="7">
        <f t="shared" si="5"/>
        <v>0.8571428571428571</v>
      </c>
      <c r="AA81" s="8" t="str">
        <f t="shared" si="6"/>
        <v>SEGUROS</v>
      </c>
      <c r="AB81" s="8" t="str">
        <f t="shared" si="7"/>
        <v>Bajo nivel de riesgo</v>
      </c>
    </row>
    <row r="82" spans="1:28" x14ac:dyDescent="0.2">
      <c r="A82" s="5" t="s">
        <v>292</v>
      </c>
      <c r="B82" s="5">
        <v>15</v>
      </c>
      <c r="C82" s="6" t="str">
        <f t="shared" si="4"/>
        <v>Niño/Adolescente</v>
      </c>
      <c r="D82" s="5" t="s">
        <v>41</v>
      </c>
      <c r="E82" s="5" t="s">
        <v>71</v>
      </c>
      <c r="F82" s="5" t="s">
        <v>43</v>
      </c>
      <c r="G82" s="5" t="s">
        <v>47</v>
      </c>
      <c r="H82" s="5" t="s">
        <v>45</v>
      </c>
      <c r="I82" s="5" t="s">
        <v>45</v>
      </c>
      <c r="J82" s="5">
        <v>2009</v>
      </c>
      <c r="K82" s="5"/>
      <c r="L82" s="1">
        <v>1</v>
      </c>
      <c r="M82" s="1">
        <v>1</v>
      </c>
      <c r="N82" s="1">
        <v>1</v>
      </c>
      <c r="O82" s="1">
        <v>1</v>
      </c>
      <c r="P82" s="1">
        <v>1</v>
      </c>
      <c r="Q82" s="1">
        <v>1</v>
      </c>
      <c r="R82" s="1">
        <v>1</v>
      </c>
      <c r="S82" s="1">
        <v>0.5</v>
      </c>
      <c r="T82" s="1">
        <v>0</v>
      </c>
      <c r="U82" s="1">
        <v>1</v>
      </c>
      <c r="V82" s="1">
        <v>1</v>
      </c>
      <c r="W82" s="1">
        <v>0.5</v>
      </c>
      <c r="X82" s="1">
        <v>1</v>
      </c>
      <c r="Y82" s="1">
        <v>0.5</v>
      </c>
      <c r="Z82" s="7">
        <f t="shared" si="5"/>
        <v>0.8214285714285714</v>
      </c>
      <c r="AA82" s="8" t="str">
        <f t="shared" si="6"/>
        <v>SEGUROS</v>
      </c>
      <c r="AB82" s="8" t="str">
        <f t="shared" si="7"/>
        <v>Bajo nivel de riesgo</v>
      </c>
    </row>
    <row r="83" spans="1:28" x14ac:dyDescent="0.2">
      <c r="A83" s="5" t="s">
        <v>293</v>
      </c>
      <c r="B83" s="5">
        <v>16</v>
      </c>
      <c r="C83" s="6" t="str">
        <f t="shared" si="4"/>
        <v>Niño/Adolescente</v>
      </c>
      <c r="D83" s="5" t="s">
        <v>41</v>
      </c>
      <c r="E83" s="5" t="s">
        <v>89</v>
      </c>
      <c r="F83" s="5" t="s">
        <v>43</v>
      </c>
      <c r="G83" s="5" t="s">
        <v>47</v>
      </c>
      <c r="H83" s="5" t="s">
        <v>45</v>
      </c>
      <c r="I83" s="5" t="s">
        <v>65</v>
      </c>
      <c r="J83" s="5">
        <v>2015</v>
      </c>
      <c r="K83" s="5"/>
      <c r="L83" s="1">
        <v>0</v>
      </c>
      <c r="M83" s="1">
        <v>0</v>
      </c>
      <c r="N83" s="1">
        <v>1</v>
      </c>
      <c r="O83" s="1">
        <v>0</v>
      </c>
      <c r="P83" s="1">
        <v>1</v>
      </c>
      <c r="Q83" s="1">
        <v>0</v>
      </c>
      <c r="R83" s="1">
        <v>1</v>
      </c>
      <c r="S83" s="1">
        <v>0</v>
      </c>
      <c r="T83" s="1">
        <v>1</v>
      </c>
      <c r="U83" s="1">
        <v>0</v>
      </c>
      <c r="V83" s="1">
        <v>1</v>
      </c>
      <c r="W83" s="1">
        <v>1</v>
      </c>
      <c r="X83" s="1">
        <v>1</v>
      </c>
      <c r="Y83" s="1">
        <v>1</v>
      </c>
      <c r="Z83" s="7">
        <f t="shared" si="5"/>
        <v>0.5714285714285714</v>
      </c>
      <c r="AA83" s="8" t="str">
        <f t="shared" si="6"/>
        <v>MEDIANAMENTE RIESGOSOS</v>
      </c>
      <c r="AB83" s="8" t="str">
        <f t="shared" si="7"/>
        <v>Considerable nivel de riesgo</v>
      </c>
    </row>
    <row r="84" spans="1:28" x14ac:dyDescent="0.2">
      <c r="A84" s="5" t="s">
        <v>294</v>
      </c>
      <c r="B84" s="5">
        <v>15</v>
      </c>
      <c r="C84" s="6" t="str">
        <f t="shared" si="4"/>
        <v>Niño/Adolescente</v>
      </c>
      <c r="D84" s="5" t="s">
        <v>48</v>
      </c>
      <c r="E84" s="5" t="s">
        <v>42</v>
      </c>
      <c r="F84" s="5" t="s">
        <v>43</v>
      </c>
      <c r="G84" s="5" t="s">
        <v>47</v>
      </c>
      <c r="H84" s="5" t="s">
        <v>51</v>
      </c>
      <c r="I84" s="5" t="s">
        <v>51</v>
      </c>
      <c r="J84" s="5">
        <v>2013</v>
      </c>
      <c r="K84" s="5"/>
      <c r="L84" s="1">
        <v>0</v>
      </c>
      <c r="M84" s="1">
        <v>1</v>
      </c>
      <c r="N84" s="1">
        <v>1</v>
      </c>
      <c r="O84" s="1">
        <v>1</v>
      </c>
      <c r="P84" s="1">
        <v>1</v>
      </c>
      <c r="Q84" s="1">
        <v>1</v>
      </c>
      <c r="R84" s="1">
        <v>1</v>
      </c>
      <c r="S84" s="1">
        <v>1</v>
      </c>
      <c r="T84" s="1">
        <v>1</v>
      </c>
      <c r="U84" s="1">
        <v>1</v>
      </c>
      <c r="V84" s="1">
        <v>1</v>
      </c>
      <c r="W84" s="1">
        <v>1</v>
      </c>
      <c r="X84" s="1">
        <v>0.5</v>
      </c>
      <c r="Y84" s="1">
        <v>1</v>
      </c>
      <c r="Z84" s="7">
        <f t="shared" si="5"/>
        <v>0.8928571428571429</v>
      </c>
      <c r="AA84" s="8" t="str">
        <f t="shared" si="6"/>
        <v>SEGUROS</v>
      </c>
      <c r="AB84" s="8" t="str">
        <f t="shared" si="7"/>
        <v>Bajo nivel de riesgo</v>
      </c>
    </row>
    <row r="85" spans="1:28" x14ac:dyDescent="0.2">
      <c r="A85" s="5" t="s">
        <v>295</v>
      </c>
      <c r="B85" s="5">
        <v>15</v>
      </c>
      <c r="C85" s="6" t="str">
        <f t="shared" si="4"/>
        <v>Niño/Adolescente</v>
      </c>
      <c r="D85" s="5" t="s">
        <v>48</v>
      </c>
      <c r="E85" s="5" t="s">
        <v>72</v>
      </c>
      <c r="F85" s="5" t="s">
        <v>43</v>
      </c>
      <c r="G85" s="5" t="s">
        <v>47</v>
      </c>
      <c r="H85" s="5" t="s">
        <v>45</v>
      </c>
      <c r="I85" s="5" t="s">
        <v>49</v>
      </c>
      <c r="J85" s="5">
        <v>2009</v>
      </c>
      <c r="K85" s="5"/>
      <c r="L85" s="1">
        <v>0</v>
      </c>
      <c r="M85" s="1">
        <v>0.5</v>
      </c>
      <c r="N85" s="1">
        <v>1</v>
      </c>
      <c r="O85" s="1">
        <v>0</v>
      </c>
      <c r="P85" s="1">
        <v>1</v>
      </c>
      <c r="Q85" s="1">
        <v>1</v>
      </c>
      <c r="R85" s="1">
        <v>1</v>
      </c>
      <c r="S85" s="1">
        <v>1</v>
      </c>
      <c r="T85" s="1">
        <v>0</v>
      </c>
      <c r="U85" s="1">
        <v>1</v>
      </c>
      <c r="V85" s="1">
        <v>1</v>
      </c>
      <c r="W85" s="1">
        <v>0.5</v>
      </c>
      <c r="X85" s="1">
        <v>0.5</v>
      </c>
      <c r="Y85" s="1">
        <v>0</v>
      </c>
      <c r="Z85" s="7">
        <f t="shared" si="5"/>
        <v>0.6071428571428571</v>
      </c>
      <c r="AA85" s="8" t="str">
        <f t="shared" si="6"/>
        <v>MEDIANAMENTE RIESGOSOS</v>
      </c>
      <c r="AB85" s="8" t="str">
        <f t="shared" si="7"/>
        <v>Moderado nivel de riesgo</v>
      </c>
    </row>
    <row r="86" spans="1:28" x14ac:dyDescent="0.2">
      <c r="A86" s="5" t="s">
        <v>296</v>
      </c>
      <c r="B86" s="5">
        <v>15</v>
      </c>
      <c r="C86" s="6" t="str">
        <f t="shared" si="4"/>
        <v>Niño/Adolescente</v>
      </c>
      <c r="D86" s="5" t="s">
        <v>48</v>
      </c>
      <c r="E86" s="5" t="s">
        <v>72</v>
      </c>
      <c r="F86" s="5" t="s">
        <v>50</v>
      </c>
      <c r="G86" s="5" t="s">
        <v>47</v>
      </c>
      <c r="H86" s="5" t="s">
        <v>45</v>
      </c>
      <c r="I86" s="5" t="s">
        <v>49</v>
      </c>
      <c r="J86" s="5">
        <v>2010</v>
      </c>
      <c r="K86" s="5"/>
      <c r="L86" s="1">
        <v>0</v>
      </c>
      <c r="M86" s="1">
        <v>0</v>
      </c>
      <c r="N86" s="1">
        <v>0</v>
      </c>
      <c r="O86" s="1">
        <v>1</v>
      </c>
      <c r="P86" s="1">
        <v>1</v>
      </c>
      <c r="Q86" s="1">
        <v>0</v>
      </c>
      <c r="R86" s="1">
        <v>1</v>
      </c>
      <c r="S86" s="1">
        <v>0</v>
      </c>
      <c r="T86" s="1">
        <v>0</v>
      </c>
      <c r="U86" s="1">
        <v>0</v>
      </c>
      <c r="V86" s="1">
        <v>0.5</v>
      </c>
      <c r="W86" s="1">
        <v>1</v>
      </c>
      <c r="X86" s="1">
        <v>1</v>
      </c>
      <c r="Y86" s="1">
        <v>0</v>
      </c>
      <c r="Z86" s="7">
        <f t="shared" si="5"/>
        <v>0.39285714285714285</v>
      </c>
      <c r="AA86" s="8" t="str">
        <f t="shared" si="6"/>
        <v>ALTAMENTE RIESGOSOS</v>
      </c>
      <c r="AB86" s="8" t="str">
        <f t="shared" si="7"/>
        <v>Alto nivel de riesgo</v>
      </c>
    </row>
    <row r="87" spans="1:28" x14ac:dyDescent="0.2">
      <c r="A87" s="5" t="s">
        <v>297</v>
      </c>
      <c r="B87" s="5">
        <v>15</v>
      </c>
      <c r="C87" s="6" t="str">
        <f t="shared" si="4"/>
        <v>Niño/Adolescente</v>
      </c>
      <c r="D87" s="5" t="s">
        <v>48</v>
      </c>
      <c r="E87" s="5" t="s">
        <v>90</v>
      </c>
      <c r="F87" s="5" t="s">
        <v>50</v>
      </c>
      <c r="G87" s="5" t="s">
        <v>47</v>
      </c>
      <c r="H87" s="5" t="s">
        <v>51</v>
      </c>
      <c r="I87" s="5" t="s">
        <v>49</v>
      </c>
      <c r="J87" s="5">
        <v>2014</v>
      </c>
      <c r="K87" s="5"/>
      <c r="L87" s="1">
        <v>0</v>
      </c>
      <c r="M87" s="1">
        <v>1</v>
      </c>
      <c r="N87" s="1">
        <v>1</v>
      </c>
      <c r="O87" s="1">
        <v>0</v>
      </c>
      <c r="P87" s="1">
        <v>1</v>
      </c>
      <c r="Q87" s="1">
        <v>0</v>
      </c>
      <c r="R87" s="1">
        <v>1</v>
      </c>
      <c r="S87" s="1">
        <v>0.5</v>
      </c>
      <c r="T87" s="1">
        <v>0</v>
      </c>
      <c r="U87" s="1">
        <v>1</v>
      </c>
      <c r="V87" s="1">
        <v>1</v>
      </c>
      <c r="W87" s="1">
        <v>1</v>
      </c>
      <c r="X87" s="1">
        <v>1</v>
      </c>
      <c r="Y87" s="1">
        <v>0.5</v>
      </c>
      <c r="Z87" s="7">
        <f t="shared" si="5"/>
        <v>0.6428571428571429</v>
      </c>
      <c r="AA87" s="8" t="str">
        <f t="shared" si="6"/>
        <v>MEDIANAMENTE RIESGOSOS</v>
      </c>
      <c r="AB87" s="8" t="str">
        <f t="shared" si="7"/>
        <v>Moderado nivel de riesgo</v>
      </c>
    </row>
    <row r="88" spans="1:28" x14ac:dyDescent="0.2">
      <c r="A88" s="5" t="s">
        <v>298</v>
      </c>
      <c r="B88" s="5">
        <v>16</v>
      </c>
      <c r="C88" s="6" t="str">
        <f t="shared" si="4"/>
        <v>Niño/Adolescente</v>
      </c>
      <c r="D88" s="5" t="s">
        <v>48</v>
      </c>
      <c r="E88" s="5" t="s">
        <v>71</v>
      </c>
      <c r="F88" s="5" t="s">
        <v>43</v>
      </c>
      <c r="G88" s="5" t="s">
        <v>47</v>
      </c>
      <c r="H88" s="5" t="s">
        <v>45</v>
      </c>
      <c r="I88" s="5" t="s">
        <v>45</v>
      </c>
      <c r="J88" s="5">
        <v>2011</v>
      </c>
      <c r="K88" s="5"/>
      <c r="L88" s="1">
        <v>0</v>
      </c>
      <c r="M88" s="1">
        <v>0</v>
      </c>
      <c r="N88" s="1">
        <v>0</v>
      </c>
      <c r="O88" s="1">
        <v>1</v>
      </c>
      <c r="P88" s="1">
        <v>1</v>
      </c>
      <c r="Q88" s="1">
        <v>0</v>
      </c>
      <c r="R88" s="1">
        <v>0</v>
      </c>
      <c r="S88" s="1">
        <v>1</v>
      </c>
      <c r="T88" s="1">
        <v>0</v>
      </c>
      <c r="U88" s="1">
        <v>1</v>
      </c>
      <c r="V88" s="1">
        <v>0.5</v>
      </c>
      <c r="W88" s="1">
        <v>0.5</v>
      </c>
      <c r="X88" s="1">
        <v>0.5</v>
      </c>
      <c r="Y88" s="1">
        <v>1</v>
      </c>
      <c r="Z88" s="7">
        <f t="shared" si="5"/>
        <v>0.4642857142857143</v>
      </c>
      <c r="AA88" s="8" t="str">
        <f t="shared" si="6"/>
        <v>ALTAMENTE RIESGOSOS</v>
      </c>
      <c r="AB88" s="8" t="str">
        <f t="shared" si="7"/>
        <v>Considerable nivel de riesgo</v>
      </c>
    </row>
    <row r="89" spans="1:28" x14ac:dyDescent="0.2">
      <c r="A89" s="5" t="s">
        <v>299</v>
      </c>
      <c r="B89" s="5">
        <v>15</v>
      </c>
      <c r="C89" s="6" t="str">
        <f t="shared" si="4"/>
        <v>Niño/Adolescente</v>
      </c>
      <c r="D89" s="5" t="s">
        <v>48</v>
      </c>
      <c r="E89" s="5" t="s">
        <v>60</v>
      </c>
      <c r="F89" s="5" t="s">
        <v>50</v>
      </c>
      <c r="G89" s="5" t="s">
        <v>47</v>
      </c>
      <c r="H89" s="5" t="s">
        <v>45</v>
      </c>
      <c r="I89" s="5" t="s">
        <v>51</v>
      </c>
      <c r="J89" s="5">
        <v>2014</v>
      </c>
      <c r="K89" s="5"/>
      <c r="L89" s="1">
        <v>0</v>
      </c>
      <c r="M89" s="1">
        <v>1</v>
      </c>
      <c r="N89" s="1">
        <v>1</v>
      </c>
      <c r="O89" s="1">
        <v>1</v>
      </c>
      <c r="P89" s="1">
        <v>1</v>
      </c>
      <c r="Q89" s="1">
        <v>0</v>
      </c>
      <c r="R89" s="1">
        <v>0</v>
      </c>
      <c r="S89" s="1">
        <v>1</v>
      </c>
      <c r="T89" s="1">
        <v>1</v>
      </c>
      <c r="U89" s="1">
        <v>0</v>
      </c>
      <c r="V89" s="1">
        <v>0.5</v>
      </c>
      <c r="W89" s="1">
        <v>1</v>
      </c>
      <c r="X89" s="1">
        <v>1</v>
      </c>
      <c r="Y89" s="1">
        <v>0</v>
      </c>
      <c r="Z89" s="7">
        <f t="shared" si="5"/>
        <v>0.6071428571428571</v>
      </c>
      <c r="AA89" s="8" t="str">
        <f t="shared" si="6"/>
        <v>MEDIANAMENTE RIESGOSOS</v>
      </c>
      <c r="AB89" s="8" t="str">
        <f t="shared" si="7"/>
        <v>Moderado nivel de riesgo</v>
      </c>
    </row>
    <row r="90" spans="1:28" x14ac:dyDescent="0.2">
      <c r="A90" s="5" t="s">
        <v>300</v>
      </c>
      <c r="B90" s="5">
        <v>15</v>
      </c>
      <c r="C90" s="6" t="str">
        <f t="shared" si="4"/>
        <v>Niño/Adolescente</v>
      </c>
      <c r="D90" s="5" t="s">
        <v>41</v>
      </c>
      <c r="E90" s="5" t="s">
        <v>79</v>
      </c>
      <c r="F90" s="5" t="s">
        <v>43</v>
      </c>
      <c r="G90" s="5" t="s">
        <v>47</v>
      </c>
      <c r="H90" s="5" t="s">
        <v>51</v>
      </c>
      <c r="I90" s="5" t="s">
        <v>45</v>
      </c>
      <c r="J90" s="5">
        <v>2017</v>
      </c>
      <c r="K90" s="5"/>
      <c r="L90" s="1">
        <v>0</v>
      </c>
      <c r="M90" s="1">
        <v>1</v>
      </c>
      <c r="N90" s="1">
        <v>1</v>
      </c>
      <c r="O90" s="1">
        <v>1</v>
      </c>
      <c r="P90" s="1">
        <v>1</v>
      </c>
      <c r="Q90" s="1">
        <v>0</v>
      </c>
      <c r="R90" s="1">
        <v>0</v>
      </c>
      <c r="S90" s="1">
        <v>0.5</v>
      </c>
      <c r="T90" s="1">
        <v>1</v>
      </c>
      <c r="U90" s="1">
        <v>1</v>
      </c>
      <c r="V90" s="1">
        <v>0.5</v>
      </c>
      <c r="W90" s="1">
        <v>0.5</v>
      </c>
      <c r="X90" s="1">
        <v>0.5</v>
      </c>
      <c r="Y90" s="1">
        <v>1</v>
      </c>
      <c r="Z90" s="7">
        <f t="shared" si="5"/>
        <v>0.6428571428571429</v>
      </c>
      <c r="AA90" s="8" t="str">
        <f t="shared" si="6"/>
        <v>MEDIANAMENTE RIESGOSOS</v>
      </c>
      <c r="AB90" s="8" t="str">
        <f t="shared" si="7"/>
        <v>Moderado nivel de riesgo</v>
      </c>
    </row>
    <row r="91" spans="1:28" x14ac:dyDescent="0.2">
      <c r="A91" s="5" t="s">
        <v>301</v>
      </c>
      <c r="B91" s="5">
        <v>16</v>
      </c>
      <c r="C91" s="6" t="str">
        <f t="shared" si="4"/>
        <v>Niño/Adolescente</v>
      </c>
      <c r="D91" s="5" t="s">
        <v>41</v>
      </c>
      <c r="E91" s="5" t="s">
        <v>72</v>
      </c>
      <c r="F91" s="5" t="s">
        <v>43</v>
      </c>
      <c r="G91" s="5" t="s">
        <v>47</v>
      </c>
      <c r="H91" s="5" t="s">
        <v>45</v>
      </c>
      <c r="I91" s="5" t="s">
        <v>49</v>
      </c>
      <c r="J91" s="5">
        <v>2010</v>
      </c>
      <c r="K91" s="5"/>
      <c r="L91" s="1">
        <v>0</v>
      </c>
      <c r="M91" s="1">
        <v>1</v>
      </c>
      <c r="N91" s="1">
        <v>0</v>
      </c>
      <c r="O91" s="1">
        <v>1</v>
      </c>
      <c r="P91" s="1">
        <v>1</v>
      </c>
      <c r="Q91" s="1">
        <v>1</v>
      </c>
      <c r="R91" s="1">
        <v>0</v>
      </c>
      <c r="S91" s="1">
        <v>0</v>
      </c>
      <c r="T91" s="1">
        <v>0</v>
      </c>
      <c r="U91" s="1">
        <v>1</v>
      </c>
      <c r="V91" s="1">
        <v>0.5</v>
      </c>
      <c r="W91" s="1">
        <v>0</v>
      </c>
      <c r="X91" s="1">
        <v>0</v>
      </c>
      <c r="Y91" s="1">
        <v>0</v>
      </c>
      <c r="Z91" s="7">
        <f t="shared" si="5"/>
        <v>0.39285714285714285</v>
      </c>
      <c r="AA91" s="8" t="str">
        <f t="shared" si="6"/>
        <v>ALTAMENTE RIESGOSOS</v>
      </c>
      <c r="AB91" s="8" t="str">
        <f t="shared" si="7"/>
        <v>Alto nivel de riesgo</v>
      </c>
    </row>
    <row r="92" spans="1:28" x14ac:dyDescent="0.2">
      <c r="A92" s="5" t="s">
        <v>302</v>
      </c>
      <c r="B92" s="5">
        <v>15</v>
      </c>
      <c r="C92" s="6" t="str">
        <f t="shared" si="4"/>
        <v>Niño/Adolescente</v>
      </c>
      <c r="D92" s="5" t="s">
        <v>41</v>
      </c>
      <c r="E92" s="5" t="s">
        <v>77</v>
      </c>
      <c r="F92" s="5" t="s">
        <v>43</v>
      </c>
      <c r="G92" s="5" t="s">
        <v>47</v>
      </c>
      <c r="H92" s="5" t="s">
        <v>45</v>
      </c>
      <c r="I92" s="5" t="s">
        <v>45</v>
      </c>
      <c r="J92" s="5">
        <v>2010</v>
      </c>
      <c r="K92" s="5"/>
      <c r="L92" s="1">
        <v>0</v>
      </c>
      <c r="M92" s="1">
        <v>0</v>
      </c>
      <c r="N92" s="1">
        <v>0</v>
      </c>
      <c r="O92" s="1">
        <v>0</v>
      </c>
      <c r="P92" s="1">
        <v>0</v>
      </c>
      <c r="Q92" s="1">
        <v>0</v>
      </c>
      <c r="R92" s="1">
        <v>0</v>
      </c>
      <c r="S92" s="1">
        <v>0</v>
      </c>
      <c r="T92" s="1">
        <v>0</v>
      </c>
      <c r="U92" s="1">
        <v>1</v>
      </c>
      <c r="V92" s="1">
        <v>0.5</v>
      </c>
      <c r="W92" s="1">
        <v>0.5</v>
      </c>
      <c r="X92" s="1">
        <v>0</v>
      </c>
      <c r="Y92" s="1">
        <v>1</v>
      </c>
      <c r="Z92" s="7">
        <f t="shared" si="5"/>
        <v>0.21428571428571427</v>
      </c>
      <c r="AA92" s="8" t="str">
        <f t="shared" si="6"/>
        <v>DE RIESGO INMINENTE</v>
      </c>
      <c r="AB92" s="8" t="str">
        <f t="shared" si="7"/>
        <v>Alto nivel de riesgo</v>
      </c>
    </row>
    <row r="93" spans="1:28" x14ac:dyDescent="0.2">
      <c r="A93" s="5" t="s">
        <v>303</v>
      </c>
      <c r="B93" s="5">
        <v>15</v>
      </c>
      <c r="C93" s="6" t="str">
        <f t="shared" si="4"/>
        <v>Niño/Adolescente</v>
      </c>
      <c r="D93" s="5" t="s">
        <v>41</v>
      </c>
      <c r="E93" s="5" t="s">
        <v>72</v>
      </c>
      <c r="F93" s="5" t="s">
        <v>43</v>
      </c>
      <c r="G93" s="5" t="s">
        <v>47</v>
      </c>
      <c r="H93" s="5" t="s">
        <v>45</v>
      </c>
      <c r="I93" s="5" t="s">
        <v>45</v>
      </c>
      <c r="J93" s="5">
        <v>2010</v>
      </c>
      <c r="L93" s="1">
        <v>0</v>
      </c>
      <c r="M93" s="1">
        <v>1</v>
      </c>
      <c r="N93" s="1">
        <v>1</v>
      </c>
      <c r="O93" s="1">
        <v>1</v>
      </c>
      <c r="P93" s="1">
        <v>1</v>
      </c>
      <c r="Q93" s="1">
        <v>1</v>
      </c>
      <c r="R93" s="1">
        <v>1</v>
      </c>
      <c r="S93" s="1">
        <v>0.5</v>
      </c>
      <c r="T93" s="1">
        <v>1</v>
      </c>
      <c r="U93" s="1">
        <v>0</v>
      </c>
      <c r="V93" s="1">
        <v>0.5</v>
      </c>
      <c r="W93" s="1">
        <v>0.5</v>
      </c>
      <c r="X93" s="1">
        <v>1</v>
      </c>
      <c r="Y93" s="1">
        <v>1</v>
      </c>
      <c r="Z93" s="7">
        <f t="shared" si="5"/>
        <v>0.75</v>
      </c>
      <c r="AA93" s="8" t="str">
        <f t="shared" si="6"/>
        <v>MEDIANAMENTE RIESGOSOS</v>
      </c>
      <c r="AB93" s="8" t="str">
        <f t="shared" si="7"/>
        <v>Moderado nivel de riesgo</v>
      </c>
    </row>
    <row r="94" spans="1:28" x14ac:dyDescent="0.2">
      <c r="A94" s="5" t="s">
        <v>304</v>
      </c>
      <c r="B94" s="5">
        <v>16</v>
      </c>
      <c r="C94" s="6" t="str">
        <f t="shared" si="4"/>
        <v>Niño/Adolescente</v>
      </c>
      <c r="D94" s="5" t="s">
        <v>41</v>
      </c>
      <c r="E94" s="5" t="s">
        <v>91</v>
      </c>
      <c r="F94" s="5" t="s">
        <v>43</v>
      </c>
      <c r="G94" s="5" t="s">
        <v>47</v>
      </c>
      <c r="H94" s="5" t="s">
        <v>45</v>
      </c>
      <c r="I94" s="5" t="s">
        <v>45</v>
      </c>
      <c r="J94" s="5">
        <v>2012</v>
      </c>
      <c r="L94" s="1">
        <v>0</v>
      </c>
      <c r="M94" s="1">
        <v>0</v>
      </c>
      <c r="N94" s="1">
        <v>1</v>
      </c>
      <c r="O94" s="1">
        <v>1</v>
      </c>
      <c r="P94" s="1">
        <v>1</v>
      </c>
      <c r="Q94" s="1">
        <v>0</v>
      </c>
      <c r="R94" s="1">
        <v>1</v>
      </c>
      <c r="S94" s="1">
        <v>1</v>
      </c>
      <c r="T94" s="1">
        <v>0</v>
      </c>
      <c r="U94" s="1">
        <v>1</v>
      </c>
      <c r="V94" s="1">
        <v>1</v>
      </c>
      <c r="W94" s="1">
        <v>1</v>
      </c>
      <c r="X94" s="1">
        <v>0</v>
      </c>
      <c r="Y94" s="1">
        <v>1</v>
      </c>
      <c r="Z94" s="7">
        <f t="shared" si="5"/>
        <v>0.6428571428571429</v>
      </c>
      <c r="AA94" s="8" t="str">
        <f t="shared" si="6"/>
        <v>MEDIANAMENTE RIESGOSOS</v>
      </c>
      <c r="AB94" s="8" t="str">
        <f t="shared" si="7"/>
        <v>Moderado nivel de riesgo</v>
      </c>
    </row>
    <row r="95" spans="1:28" x14ac:dyDescent="0.2">
      <c r="A95" s="5" t="s">
        <v>305</v>
      </c>
      <c r="B95" s="5">
        <v>16</v>
      </c>
      <c r="C95" s="6" t="str">
        <f t="shared" si="4"/>
        <v>Niño/Adolescente</v>
      </c>
      <c r="D95" s="5" t="s">
        <v>48</v>
      </c>
      <c r="E95" s="5" t="s">
        <v>77</v>
      </c>
      <c r="F95" s="5" t="s">
        <v>50</v>
      </c>
      <c r="G95" s="5" t="s">
        <v>47</v>
      </c>
      <c r="H95" s="5" t="s">
        <v>45</v>
      </c>
      <c r="I95" s="5" t="s">
        <v>49</v>
      </c>
      <c r="J95" s="5">
        <v>2010</v>
      </c>
      <c r="L95" s="1">
        <v>0</v>
      </c>
      <c r="M95" s="1">
        <v>1</v>
      </c>
      <c r="N95" s="1">
        <v>0</v>
      </c>
      <c r="O95" s="1">
        <v>0</v>
      </c>
      <c r="P95" s="1">
        <v>1</v>
      </c>
      <c r="Q95" s="1">
        <v>0</v>
      </c>
      <c r="R95" s="1">
        <v>0</v>
      </c>
      <c r="S95" s="1">
        <v>0</v>
      </c>
      <c r="T95" s="1">
        <v>0</v>
      </c>
      <c r="U95" s="1">
        <v>1</v>
      </c>
      <c r="V95" s="1">
        <v>1</v>
      </c>
      <c r="W95" s="1">
        <v>0.5</v>
      </c>
      <c r="X95" s="1">
        <v>0.5</v>
      </c>
      <c r="Y95" s="1">
        <v>0.5</v>
      </c>
      <c r="Z95" s="7">
        <f t="shared" si="5"/>
        <v>0.39285714285714285</v>
      </c>
      <c r="AA95" s="8" t="str">
        <f t="shared" si="6"/>
        <v>ALTAMENTE RIESGOSOS</v>
      </c>
      <c r="AB95" s="8" t="str">
        <f t="shared" si="7"/>
        <v>Alto nivel de riesgo</v>
      </c>
    </row>
    <row r="96" spans="1:28" x14ac:dyDescent="0.2">
      <c r="A96" s="5" t="s">
        <v>306</v>
      </c>
      <c r="B96" s="5">
        <v>56</v>
      </c>
      <c r="C96" s="6" t="str">
        <f t="shared" si="4"/>
        <v>Adulto</v>
      </c>
      <c r="D96" s="5" t="s">
        <v>41</v>
      </c>
      <c r="E96" s="5" t="s">
        <v>67</v>
      </c>
      <c r="F96" s="5" t="s">
        <v>43</v>
      </c>
      <c r="G96" s="5" t="s">
        <v>70</v>
      </c>
      <c r="H96" s="5" t="s">
        <v>45</v>
      </c>
      <c r="I96" s="5" t="s">
        <v>45</v>
      </c>
      <c r="J96" s="5">
        <v>2015</v>
      </c>
      <c r="L96" s="1">
        <v>0</v>
      </c>
      <c r="M96" s="1">
        <v>0.5</v>
      </c>
      <c r="N96" s="1">
        <v>0</v>
      </c>
      <c r="O96" s="1">
        <v>1</v>
      </c>
      <c r="P96" s="1">
        <v>1</v>
      </c>
      <c r="Q96" s="1">
        <v>1</v>
      </c>
      <c r="R96" s="1">
        <v>0</v>
      </c>
      <c r="S96" s="1">
        <v>1</v>
      </c>
      <c r="T96" s="1">
        <v>0</v>
      </c>
      <c r="U96" s="1">
        <v>0</v>
      </c>
      <c r="V96" s="1">
        <v>1</v>
      </c>
      <c r="W96" s="1">
        <v>1</v>
      </c>
      <c r="X96" s="1">
        <v>0</v>
      </c>
      <c r="Y96" s="1">
        <v>1</v>
      </c>
      <c r="Z96" s="7">
        <f t="shared" si="5"/>
        <v>0.5357142857142857</v>
      </c>
      <c r="AA96" s="8" t="str">
        <f t="shared" si="6"/>
        <v>MEDIANAMENTE RIESGOSOS</v>
      </c>
      <c r="AB96" s="8" t="str">
        <f t="shared" si="7"/>
        <v>Considerable nivel de riesgo</v>
      </c>
    </row>
    <row r="97" spans="1:28" x14ac:dyDescent="0.2">
      <c r="A97" s="5" t="s">
        <v>307</v>
      </c>
      <c r="B97" s="5">
        <v>26</v>
      </c>
      <c r="C97" s="6" t="str">
        <f t="shared" si="4"/>
        <v>Adulto Joven</v>
      </c>
      <c r="D97" s="5" t="s">
        <v>41</v>
      </c>
      <c r="E97" s="5" t="s">
        <v>42</v>
      </c>
      <c r="F97" s="5" t="s">
        <v>43</v>
      </c>
      <c r="G97" s="5" t="s">
        <v>44</v>
      </c>
      <c r="H97" s="5" t="s">
        <v>51</v>
      </c>
      <c r="I97" s="5" t="s">
        <v>51</v>
      </c>
      <c r="J97" s="5">
        <v>2013</v>
      </c>
      <c r="L97" s="1">
        <v>1</v>
      </c>
      <c r="M97" s="1">
        <v>1</v>
      </c>
      <c r="N97" s="1">
        <v>0</v>
      </c>
      <c r="O97" s="1">
        <v>1</v>
      </c>
      <c r="P97" s="1">
        <v>1</v>
      </c>
      <c r="Q97" s="1">
        <v>0</v>
      </c>
      <c r="R97" s="1">
        <v>1</v>
      </c>
      <c r="S97" s="1">
        <v>1</v>
      </c>
      <c r="T97" s="1">
        <v>1</v>
      </c>
      <c r="U97" s="1">
        <v>0</v>
      </c>
      <c r="V97" s="1">
        <v>0.5</v>
      </c>
      <c r="W97" s="1">
        <v>0.5</v>
      </c>
      <c r="X97" s="1">
        <v>1</v>
      </c>
      <c r="Y97" s="1">
        <v>1</v>
      </c>
      <c r="Z97" s="7">
        <f t="shared" si="5"/>
        <v>0.7142857142857143</v>
      </c>
      <c r="AA97" s="8" t="str">
        <f t="shared" si="6"/>
        <v>MEDIANAMENTE RIESGOSOS</v>
      </c>
      <c r="AB97" s="8" t="str">
        <f t="shared" si="7"/>
        <v>Moderado nivel de riesgo</v>
      </c>
    </row>
    <row r="98" spans="1:28" x14ac:dyDescent="0.2">
      <c r="A98" s="5" t="s">
        <v>308</v>
      </c>
      <c r="B98" s="5">
        <v>22</v>
      </c>
      <c r="C98" s="6" t="str">
        <f t="shared" si="4"/>
        <v>Adulto Joven</v>
      </c>
      <c r="D98" s="5" t="s">
        <v>41</v>
      </c>
      <c r="E98" s="5" t="s">
        <v>42</v>
      </c>
      <c r="F98" s="5" t="s">
        <v>43</v>
      </c>
      <c r="G98" s="5" t="s">
        <v>44</v>
      </c>
      <c r="H98" s="5" t="s">
        <v>51</v>
      </c>
      <c r="I98" s="5" t="s">
        <v>51</v>
      </c>
      <c r="J98" s="5">
        <v>2012</v>
      </c>
      <c r="L98" s="1">
        <v>0</v>
      </c>
      <c r="M98" s="1">
        <v>1</v>
      </c>
      <c r="N98" s="1">
        <v>0</v>
      </c>
      <c r="O98" s="1">
        <v>1</v>
      </c>
      <c r="P98" s="1">
        <v>1</v>
      </c>
      <c r="Q98" s="1">
        <v>0</v>
      </c>
      <c r="R98" s="1">
        <v>0</v>
      </c>
      <c r="S98" s="1">
        <v>1</v>
      </c>
      <c r="T98" s="1">
        <v>1</v>
      </c>
      <c r="U98" s="1">
        <v>0</v>
      </c>
      <c r="V98" s="1">
        <v>0.5</v>
      </c>
      <c r="W98" s="1">
        <v>0.5</v>
      </c>
      <c r="X98" s="1">
        <v>1</v>
      </c>
      <c r="Y98" s="1">
        <v>1</v>
      </c>
      <c r="Z98" s="7">
        <f t="shared" si="5"/>
        <v>0.5714285714285714</v>
      </c>
      <c r="AA98" s="8" t="str">
        <f t="shared" si="6"/>
        <v>MEDIANAMENTE RIESGOSOS</v>
      </c>
      <c r="AB98" s="8" t="str">
        <f t="shared" si="7"/>
        <v>Considerable nivel de riesgo</v>
      </c>
    </row>
    <row r="99" spans="1:28" x14ac:dyDescent="0.2">
      <c r="A99" s="5" t="s">
        <v>309</v>
      </c>
      <c r="B99" s="5">
        <v>19</v>
      </c>
      <c r="C99" s="6" t="str">
        <f t="shared" si="4"/>
        <v>Adulto Joven</v>
      </c>
      <c r="D99" s="5" t="s">
        <v>41</v>
      </c>
      <c r="E99" s="5" t="s">
        <v>46</v>
      </c>
      <c r="F99" s="5" t="s">
        <v>43</v>
      </c>
      <c r="G99" s="5" t="s">
        <v>47</v>
      </c>
      <c r="H99" s="5" t="s">
        <v>45</v>
      </c>
      <c r="I99" s="5" t="s">
        <v>45</v>
      </c>
      <c r="J99" s="5">
        <v>2010</v>
      </c>
      <c r="L99" s="1">
        <v>0</v>
      </c>
      <c r="M99" s="1">
        <v>0</v>
      </c>
      <c r="N99" s="1">
        <v>0</v>
      </c>
      <c r="O99" s="1">
        <v>1</v>
      </c>
      <c r="P99" s="1">
        <v>1</v>
      </c>
      <c r="Q99" s="1">
        <v>1</v>
      </c>
      <c r="R99" s="1">
        <v>0</v>
      </c>
      <c r="S99" s="1">
        <v>1</v>
      </c>
      <c r="T99" s="1">
        <v>0</v>
      </c>
      <c r="U99" s="1">
        <v>1</v>
      </c>
      <c r="V99" s="1">
        <v>0.5</v>
      </c>
      <c r="W99" s="1">
        <v>0.5</v>
      </c>
      <c r="X99" s="1">
        <v>1</v>
      </c>
      <c r="Y99" s="1">
        <v>0.5</v>
      </c>
      <c r="Z99" s="7">
        <f t="shared" si="5"/>
        <v>0.5357142857142857</v>
      </c>
      <c r="AA99" s="8" t="str">
        <f t="shared" si="6"/>
        <v>MEDIANAMENTE RIESGOSOS</v>
      </c>
      <c r="AB99" s="8" t="str">
        <f t="shared" si="7"/>
        <v>Considerable nivel de riesgo</v>
      </c>
    </row>
    <row r="100" spans="1:28" x14ac:dyDescent="0.2">
      <c r="A100" s="5" t="s">
        <v>310</v>
      </c>
      <c r="B100" s="5">
        <v>27</v>
      </c>
      <c r="C100" s="6" t="str">
        <f t="shared" si="4"/>
        <v>Adulto Joven</v>
      </c>
      <c r="D100" s="5" t="s">
        <v>41</v>
      </c>
      <c r="E100" s="5" t="s">
        <v>46</v>
      </c>
      <c r="F100" s="5" t="s">
        <v>43</v>
      </c>
      <c r="G100" s="5" t="s">
        <v>44</v>
      </c>
      <c r="H100" s="5" t="s">
        <v>45</v>
      </c>
      <c r="I100" s="5" t="s">
        <v>45</v>
      </c>
      <c r="J100" s="5">
        <v>2011</v>
      </c>
      <c r="L100" s="1">
        <v>0</v>
      </c>
      <c r="M100" s="1">
        <v>1</v>
      </c>
      <c r="N100" s="1">
        <v>1</v>
      </c>
      <c r="O100" s="1">
        <v>1</v>
      </c>
      <c r="P100" s="1">
        <v>1</v>
      </c>
      <c r="Q100" s="1">
        <v>1</v>
      </c>
      <c r="R100" s="1">
        <v>0</v>
      </c>
      <c r="S100" s="1">
        <v>1</v>
      </c>
      <c r="T100" s="1">
        <v>0</v>
      </c>
      <c r="U100" s="1">
        <v>1</v>
      </c>
      <c r="V100" s="1">
        <v>1</v>
      </c>
      <c r="W100" s="1">
        <v>1</v>
      </c>
      <c r="X100" s="1">
        <v>1</v>
      </c>
      <c r="Y100" s="1">
        <v>1</v>
      </c>
      <c r="Z100" s="7">
        <f t="shared" si="5"/>
        <v>0.7857142857142857</v>
      </c>
      <c r="AA100" s="8" t="str">
        <f t="shared" si="6"/>
        <v>SEGUROS</v>
      </c>
      <c r="AB100" s="8" t="str">
        <f t="shared" si="7"/>
        <v>Moderado nivel de riesgo</v>
      </c>
    </row>
    <row r="101" spans="1:28" x14ac:dyDescent="0.2">
      <c r="A101" s="5" t="s">
        <v>311</v>
      </c>
      <c r="B101" s="5">
        <v>24</v>
      </c>
      <c r="C101" s="6" t="str">
        <f t="shared" si="4"/>
        <v>Adulto Joven</v>
      </c>
      <c r="D101" s="5" t="s">
        <v>41</v>
      </c>
      <c r="E101" s="5" t="s">
        <v>46</v>
      </c>
      <c r="F101" s="5" t="s">
        <v>43</v>
      </c>
      <c r="G101" s="5" t="s">
        <v>44</v>
      </c>
      <c r="H101" s="5" t="s">
        <v>45</v>
      </c>
      <c r="I101" s="5" t="s">
        <v>45</v>
      </c>
      <c r="J101" s="5">
        <v>2005</v>
      </c>
      <c r="L101" s="1">
        <v>1</v>
      </c>
      <c r="M101" s="1">
        <v>1</v>
      </c>
      <c r="N101" s="1">
        <v>1</v>
      </c>
      <c r="O101" s="1">
        <v>0</v>
      </c>
      <c r="P101" s="1">
        <v>1</v>
      </c>
      <c r="Q101" s="1">
        <v>0</v>
      </c>
      <c r="R101" s="1">
        <v>0</v>
      </c>
      <c r="S101" s="1">
        <v>0.5</v>
      </c>
      <c r="T101" s="1">
        <v>0</v>
      </c>
      <c r="U101" s="1">
        <v>0</v>
      </c>
      <c r="V101" s="1">
        <v>0.5</v>
      </c>
      <c r="W101" s="1">
        <v>0.5</v>
      </c>
      <c r="X101" s="1">
        <v>1</v>
      </c>
      <c r="Y101" s="1">
        <v>0</v>
      </c>
      <c r="Z101" s="7">
        <f t="shared" si="5"/>
        <v>0.4642857142857143</v>
      </c>
      <c r="AA101" s="8" t="str">
        <f t="shared" si="6"/>
        <v>ALTAMENTE RIESGOSOS</v>
      </c>
      <c r="AB101" s="8" t="str">
        <f t="shared" si="7"/>
        <v>Considerable nivel de riesgo</v>
      </c>
    </row>
    <row r="102" spans="1:28" x14ac:dyDescent="0.2">
      <c r="A102" s="5" t="s">
        <v>312</v>
      </c>
      <c r="B102" s="5">
        <v>26</v>
      </c>
      <c r="C102" s="6" t="str">
        <f t="shared" si="4"/>
        <v>Adulto Joven</v>
      </c>
      <c r="D102" s="5" t="s">
        <v>48</v>
      </c>
      <c r="E102" s="5" t="s">
        <v>42</v>
      </c>
      <c r="F102" s="5" t="s">
        <v>43</v>
      </c>
      <c r="G102" s="5" t="s">
        <v>44</v>
      </c>
      <c r="H102" s="5" t="s">
        <v>49</v>
      </c>
      <c r="I102" s="5" t="s">
        <v>49</v>
      </c>
      <c r="J102" s="5">
        <v>2010</v>
      </c>
      <c r="L102" s="1">
        <v>1</v>
      </c>
      <c r="M102" s="1">
        <v>1</v>
      </c>
      <c r="N102" s="1">
        <v>1</v>
      </c>
      <c r="O102" s="1">
        <v>1</v>
      </c>
      <c r="P102" s="1">
        <v>0</v>
      </c>
      <c r="Q102" s="1">
        <v>1</v>
      </c>
      <c r="R102" s="1">
        <v>0</v>
      </c>
      <c r="S102" s="1">
        <v>1</v>
      </c>
      <c r="T102" s="1">
        <v>0</v>
      </c>
      <c r="U102" s="1">
        <v>1</v>
      </c>
      <c r="V102" s="1">
        <v>0</v>
      </c>
      <c r="W102" s="1">
        <v>0.5</v>
      </c>
      <c r="X102" s="1">
        <v>1</v>
      </c>
      <c r="Y102" s="1">
        <v>0</v>
      </c>
      <c r="Z102" s="7">
        <f t="shared" si="5"/>
        <v>0.6071428571428571</v>
      </c>
      <c r="AA102" s="8" t="str">
        <f t="shared" si="6"/>
        <v>MEDIANAMENTE RIESGOSOS</v>
      </c>
      <c r="AB102" s="8" t="str">
        <f t="shared" si="7"/>
        <v>Moderado nivel de riesgo</v>
      </c>
    </row>
    <row r="103" spans="1:28" x14ac:dyDescent="0.2">
      <c r="A103" s="5" t="s">
        <v>313</v>
      </c>
      <c r="B103" s="5">
        <v>24</v>
      </c>
      <c r="C103" s="6" t="str">
        <f t="shared" si="4"/>
        <v>Adulto Joven</v>
      </c>
      <c r="D103" s="5" t="s">
        <v>41</v>
      </c>
      <c r="E103" s="5" t="s">
        <v>42</v>
      </c>
      <c r="F103" s="5" t="s">
        <v>43</v>
      </c>
      <c r="G103" s="5" t="s">
        <v>44</v>
      </c>
      <c r="H103" s="5" t="s">
        <v>45</v>
      </c>
      <c r="I103" s="5" t="s">
        <v>51</v>
      </c>
      <c r="J103" s="5">
        <v>2013</v>
      </c>
      <c r="L103" s="1">
        <v>0</v>
      </c>
      <c r="M103" s="1">
        <v>0.5</v>
      </c>
      <c r="N103" s="1">
        <v>1</v>
      </c>
      <c r="O103" s="1">
        <v>1</v>
      </c>
      <c r="P103" s="1">
        <v>1</v>
      </c>
      <c r="Q103" s="1">
        <v>1</v>
      </c>
      <c r="R103" s="1">
        <v>0</v>
      </c>
      <c r="S103" s="1">
        <v>1</v>
      </c>
      <c r="T103" s="1">
        <v>0</v>
      </c>
      <c r="U103" s="1">
        <v>1</v>
      </c>
      <c r="V103" s="1">
        <v>1</v>
      </c>
      <c r="W103" s="1">
        <v>1</v>
      </c>
      <c r="X103" s="1">
        <v>0.5</v>
      </c>
      <c r="Y103" s="1">
        <v>1</v>
      </c>
      <c r="Z103" s="7">
        <f t="shared" si="5"/>
        <v>0.7142857142857143</v>
      </c>
      <c r="AA103" s="8" t="str">
        <f t="shared" si="6"/>
        <v>MEDIANAMENTE RIESGOSOS</v>
      </c>
      <c r="AB103" s="8" t="str">
        <f t="shared" si="7"/>
        <v>Moderado nivel de riesgo</v>
      </c>
    </row>
    <row r="104" spans="1:28" x14ac:dyDescent="0.2">
      <c r="A104" s="5" t="s">
        <v>314</v>
      </c>
      <c r="B104" s="5">
        <v>30</v>
      </c>
      <c r="C104" s="6" t="str">
        <f t="shared" si="4"/>
        <v>Adulto</v>
      </c>
      <c r="D104" s="5" t="s">
        <v>48</v>
      </c>
      <c r="E104" s="5" t="s">
        <v>92</v>
      </c>
      <c r="F104" s="5" t="s">
        <v>43</v>
      </c>
      <c r="G104" s="5" t="s">
        <v>44</v>
      </c>
      <c r="H104" s="5" t="s">
        <v>49</v>
      </c>
      <c r="I104" s="5" t="s">
        <v>45</v>
      </c>
      <c r="J104" s="5">
        <v>2009</v>
      </c>
      <c r="L104" s="1">
        <v>0</v>
      </c>
      <c r="M104" s="1">
        <v>1</v>
      </c>
      <c r="N104" s="1">
        <v>1</v>
      </c>
      <c r="O104" s="1">
        <v>0</v>
      </c>
      <c r="P104" s="1">
        <v>1</v>
      </c>
      <c r="Q104" s="1">
        <v>0</v>
      </c>
      <c r="R104" s="1">
        <v>1</v>
      </c>
      <c r="S104" s="1">
        <v>1</v>
      </c>
      <c r="T104" s="1">
        <v>1</v>
      </c>
      <c r="U104" s="1">
        <v>1</v>
      </c>
      <c r="V104" s="1">
        <v>0.5</v>
      </c>
      <c r="W104" s="1">
        <v>0.5</v>
      </c>
      <c r="X104" s="1">
        <v>1</v>
      </c>
      <c r="Y104" s="1">
        <v>0</v>
      </c>
      <c r="Z104" s="7">
        <f t="shared" si="5"/>
        <v>0.6428571428571429</v>
      </c>
      <c r="AA104" s="8" t="str">
        <f t="shared" si="6"/>
        <v>MEDIANAMENTE RIESGOSOS</v>
      </c>
      <c r="AB104" s="8" t="str">
        <f t="shared" si="7"/>
        <v>Moderado nivel de riesgo</v>
      </c>
    </row>
    <row r="105" spans="1:28" x14ac:dyDescent="0.2">
      <c r="A105" s="5" t="s">
        <v>315</v>
      </c>
      <c r="B105" s="5">
        <v>25</v>
      </c>
      <c r="C105" s="6" t="str">
        <f t="shared" si="4"/>
        <v>Adulto Joven</v>
      </c>
      <c r="D105" s="5" t="s">
        <v>41</v>
      </c>
      <c r="E105" s="5" t="s">
        <v>42</v>
      </c>
      <c r="F105" s="5" t="s">
        <v>43</v>
      </c>
      <c r="G105" s="5" t="s">
        <v>44</v>
      </c>
      <c r="H105" s="5" t="s">
        <v>45</v>
      </c>
      <c r="I105" s="5" t="s">
        <v>51</v>
      </c>
      <c r="J105" s="5">
        <v>2010</v>
      </c>
      <c r="L105" s="1">
        <v>1</v>
      </c>
      <c r="M105" s="1">
        <v>0.5</v>
      </c>
      <c r="N105" s="1">
        <v>1</v>
      </c>
      <c r="O105" s="1">
        <v>1</v>
      </c>
      <c r="P105" s="1">
        <v>1</v>
      </c>
      <c r="Q105" s="1">
        <v>1</v>
      </c>
      <c r="R105" s="1">
        <v>1</v>
      </c>
      <c r="S105" s="1">
        <v>1</v>
      </c>
      <c r="T105" s="1">
        <v>1</v>
      </c>
      <c r="U105" s="1">
        <v>0</v>
      </c>
      <c r="V105" s="1">
        <v>1</v>
      </c>
      <c r="W105" s="1">
        <v>1</v>
      </c>
      <c r="X105" s="1">
        <v>1</v>
      </c>
      <c r="Y105" s="1">
        <v>1</v>
      </c>
      <c r="Z105" s="7">
        <f t="shared" si="5"/>
        <v>0.8928571428571429</v>
      </c>
      <c r="AA105" s="8" t="str">
        <f t="shared" si="6"/>
        <v>SEGUROS</v>
      </c>
      <c r="AB105" s="8" t="str">
        <f t="shared" si="7"/>
        <v>Bajo nivel de riesgo</v>
      </c>
    </row>
    <row r="106" spans="1:28" x14ac:dyDescent="0.2">
      <c r="A106" s="5" t="s">
        <v>316</v>
      </c>
      <c r="B106" s="5">
        <v>25</v>
      </c>
      <c r="C106" s="6" t="str">
        <f t="shared" si="4"/>
        <v>Adulto Joven</v>
      </c>
      <c r="D106" s="5" t="s">
        <v>48</v>
      </c>
      <c r="E106" s="5" t="s">
        <v>42</v>
      </c>
      <c r="F106" s="5" t="s">
        <v>43</v>
      </c>
      <c r="G106" s="5" t="s">
        <v>44</v>
      </c>
      <c r="H106" s="5" t="s">
        <v>45</v>
      </c>
      <c r="I106" s="5" t="s">
        <v>45</v>
      </c>
      <c r="J106" s="5">
        <v>2010</v>
      </c>
      <c r="L106" s="1">
        <v>0</v>
      </c>
      <c r="M106" s="1">
        <v>1</v>
      </c>
      <c r="N106" s="1">
        <v>0</v>
      </c>
      <c r="O106" s="1">
        <v>0</v>
      </c>
      <c r="P106" s="1">
        <v>1</v>
      </c>
      <c r="Q106" s="1">
        <v>1</v>
      </c>
      <c r="R106" s="1">
        <v>1</v>
      </c>
      <c r="S106" s="1">
        <v>0</v>
      </c>
      <c r="T106" s="1">
        <v>1</v>
      </c>
      <c r="U106" s="1">
        <v>0</v>
      </c>
      <c r="V106" s="1">
        <v>1</v>
      </c>
      <c r="W106" s="1">
        <v>0.5</v>
      </c>
      <c r="X106" s="1">
        <v>1</v>
      </c>
      <c r="Y106" s="1">
        <v>0</v>
      </c>
      <c r="Z106" s="7">
        <f t="shared" si="5"/>
        <v>0.5357142857142857</v>
      </c>
      <c r="AA106" s="8" t="str">
        <f t="shared" si="6"/>
        <v>MEDIANAMENTE RIESGOSOS</v>
      </c>
      <c r="AB106" s="8" t="str">
        <f t="shared" si="7"/>
        <v>Considerable nivel de riesgo</v>
      </c>
    </row>
    <row r="107" spans="1:28" x14ac:dyDescent="0.2">
      <c r="A107" s="5" t="s">
        <v>317</v>
      </c>
      <c r="B107" s="5">
        <v>24</v>
      </c>
      <c r="C107" s="6" t="str">
        <f t="shared" si="4"/>
        <v>Adulto Joven</v>
      </c>
      <c r="D107" s="5" t="s">
        <v>41</v>
      </c>
      <c r="E107" s="5" t="s">
        <v>42</v>
      </c>
      <c r="F107" s="5" t="s">
        <v>43</v>
      </c>
      <c r="G107" s="5" t="s">
        <v>44</v>
      </c>
      <c r="H107" s="5" t="s">
        <v>45</v>
      </c>
      <c r="I107" s="5" t="s">
        <v>45</v>
      </c>
      <c r="J107" s="5">
        <v>2011</v>
      </c>
      <c r="L107" s="1">
        <v>0</v>
      </c>
      <c r="M107" s="1">
        <v>1</v>
      </c>
      <c r="N107" s="1">
        <v>1</v>
      </c>
      <c r="O107" s="1">
        <v>0</v>
      </c>
      <c r="P107" s="1">
        <v>1</v>
      </c>
      <c r="Q107" s="1">
        <v>1</v>
      </c>
      <c r="R107" s="1">
        <v>1</v>
      </c>
      <c r="S107" s="1">
        <v>0</v>
      </c>
      <c r="T107" s="1">
        <v>0</v>
      </c>
      <c r="U107" s="1">
        <v>0</v>
      </c>
      <c r="V107" s="1">
        <v>1</v>
      </c>
      <c r="W107" s="1">
        <v>0</v>
      </c>
      <c r="X107" s="1">
        <v>1</v>
      </c>
      <c r="Y107" s="1">
        <v>0</v>
      </c>
      <c r="Z107" s="7">
        <f t="shared" si="5"/>
        <v>0.5</v>
      </c>
      <c r="AA107" s="8" t="str">
        <f t="shared" si="6"/>
        <v>ALTAMENTE RIESGOSOS</v>
      </c>
      <c r="AB107" s="8" t="str">
        <f t="shared" si="7"/>
        <v>Considerable nivel de riesgo</v>
      </c>
    </row>
    <row r="108" spans="1:28" x14ac:dyDescent="0.2">
      <c r="A108" s="5" t="s">
        <v>318</v>
      </c>
      <c r="B108" s="5">
        <v>23</v>
      </c>
      <c r="C108" s="6" t="str">
        <f t="shared" si="4"/>
        <v>Adulto Joven</v>
      </c>
      <c r="D108" s="5" t="s">
        <v>48</v>
      </c>
      <c r="E108" s="5" t="s">
        <v>71</v>
      </c>
      <c r="F108" s="5" t="s">
        <v>43</v>
      </c>
      <c r="G108" s="5" t="s">
        <v>44</v>
      </c>
      <c r="H108" s="5" t="s">
        <v>49</v>
      </c>
      <c r="I108" s="5" t="s">
        <v>49</v>
      </c>
      <c r="J108" s="5">
        <v>2009</v>
      </c>
      <c r="L108" s="1">
        <v>0</v>
      </c>
      <c r="M108" s="1">
        <v>1</v>
      </c>
      <c r="N108" s="1">
        <v>1</v>
      </c>
      <c r="O108" s="1">
        <v>1</v>
      </c>
      <c r="P108" s="1">
        <v>1</v>
      </c>
      <c r="Q108" s="1">
        <v>0</v>
      </c>
      <c r="R108" s="1">
        <v>1</v>
      </c>
      <c r="S108" s="1">
        <v>1</v>
      </c>
      <c r="T108" s="1">
        <v>0</v>
      </c>
      <c r="U108" s="1">
        <v>1</v>
      </c>
      <c r="V108" s="1">
        <v>0.5</v>
      </c>
      <c r="W108" s="1">
        <v>0.5</v>
      </c>
      <c r="X108" s="1">
        <v>1</v>
      </c>
      <c r="Y108" s="1">
        <v>1</v>
      </c>
      <c r="Z108" s="7">
        <f t="shared" si="5"/>
        <v>0.7142857142857143</v>
      </c>
      <c r="AA108" s="8" t="str">
        <f t="shared" si="6"/>
        <v>MEDIANAMENTE RIESGOSOS</v>
      </c>
      <c r="AB108" s="8" t="str">
        <f t="shared" si="7"/>
        <v>Moderado nivel de riesgo</v>
      </c>
    </row>
    <row r="109" spans="1:28" x14ac:dyDescent="0.2">
      <c r="A109" s="5" t="s">
        <v>319</v>
      </c>
      <c r="B109" s="5">
        <v>22</v>
      </c>
      <c r="C109" s="6" t="str">
        <f t="shared" si="4"/>
        <v>Adulto Joven</v>
      </c>
      <c r="D109" s="5" t="s">
        <v>41</v>
      </c>
      <c r="E109" s="5" t="s">
        <v>42</v>
      </c>
      <c r="F109" s="5" t="s">
        <v>43</v>
      </c>
      <c r="G109" s="5" t="s">
        <v>44</v>
      </c>
      <c r="H109" s="5" t="s">
        <v>51</v>
      </c>
      <c r="I109" s="5" t="s">
        <v>51</v>
      </c>
      <c r="J109" s="5">
        <v>2012</v>
      </c>
      <c r="L109" s="1">
        <v>1</v>
      </c>
      <c r="M109" s="1">
        <v>1</v>
      </c>
      <c r="N109" s="1">
        <v>1</v>
      </c>
      <c r="O109" s="1">
        <v>1</v>
      </c>
      <c r="P109" s="1">
        <v>1</v>
      </c>
      <c r="Q109" s="1">
        <v>1</v>
      </c>
      <c r="R109" s="1">
        <v>0</v>
      </c>
      <c r="S109" s="1">
        <v>1</v>
      </c>
      <c r="T109" s="1">
        <v>0</v>
      </c>
      <c r="U109" s="1">
        <v>1</v>
      </c>
      <c r="V109" s="1">
        <v>0.5</v>
      </c>
      <c r="W109" s="1">
        <v>0</v>
      </c>
      <c r="X109" s="1">
        <v>1</v>
      </c>
      <c r="Y109" s="1">
        <v>0.5</v>
      </c>
      <c r="Z109" s="7">
        <f t="shared" si="5"/>
        <v>0.7142857142857143</v>
      </c>
      <c r="AA109" s="8" t="str">
        <f t="shared" si="6"/>
        <v>MEDIANAMENTE RIESGOSOS</v>
      </c>
      <c r="AB109" s="8" t="str">
        <f t="shared" si="7"/>
        <v>Moderado nivel de riesgo</v>
      </c>
    </row>
    <row r="110" spans="1:28" x14ac:dyDescent="0.2">
      <c r="A110" s="5" t="s">
        <v>320</v>
      </c>
      <c r="B110" s="5">
        <v>22</v>
      </c>
      <c r="C110" s="6" t="str">
        <f t="shared" si="4"/>
        <v>Adulto Joven</v>
      </c>
      <c r="D110" s="5" t="s">
        <v>41</v>
      </c>
      <c r="E110" s="5" t="s">
        <v>93</v>
      </c>
      <c r="F110" s="5" t="s">
        <v>43</v>
      </c>
      <c r="G110" s="5" t="s">
        <v>44</v>
      </c>
      <c r="H110" s="5" t="s">
        <v>51</v>
      </c>
      <c r="I110" s="5" t="s">
        <v>45</v>
      </c>
      <c r="J110" s="5">
        <v>2008</v>
      </c>
      <c r="L110" s="1">
        <v>0</v>
      </c>
      <c r="M110" s="1">
        <v>1</v>
      </c>
      <c r="N110" s="1">
        <v>0</v>
      </c>
      <c r="O110" s="1">
        <v>1</v>
      </c>
      <c r="P110" s="1">
        <v>1</v>
      </c>
      <c r="Q110" s="1">
        <v>1</v>
      </c>
      <c r="R110" s="1">
        <v>1</v>
      </c>
      <c r="S110" s="1">
        <v>0.5</v>
      </c>
      <c r="T110" s="1">
        <v>1</v>
      </c>
      <c r="U110" s="1">
        <v>0</v>
      </c>
      <c r="V110" s="1">
        <v>1</v>
      </c>
      <c r="W110" s="1">
        <v>0.5</v>
      </c>
      <c r="X110" s="1">
        <v>0</v>
      </c>
      <c r="Y110" s="1">
        <v>0.5</v>
      </c>
      <c r="Z110" s="7">
        <f t="shared" si="5"/>
        <v>0.6071428571428571</v>
      </c>
      <c r="AA110" s="8" t="str">
        <f t="shared" si="6"/>
        <v>MEDIANAMENTE RIESGOSOS</v>
      </c>
      <c r="AB110" s="8" t="str">
        <f t="shared" si="7"/>
        <v>Moderado nivel de riesgo</v>
      </c>
    </row>
    <row r="111" spans="1:28" x14ac:dyDescent="0.2">
      <c r="A111" s="5" t="s">
        <v>321</v>
      </c>
      <c r="B111" s="5">
        <v>25</v>
      </c>
      <c r="C111" s="6" t="str">
        <f t="shared" si="4"/>
        <v>Adulto Joven</v>
      </c>
      <c r="D111" s="5" t="s">
        <v>41</v>
      </c>
      <c r="E111" s="5" t="s">
        <v>94</v>
      </c>
      <c r="F111" s="5" t="s">
        <v>50</v>
      </c>
      <c r="G111" s="5" t="s">
        <v>44</v>
      </c>
      <c r="H111" s="5" t="s">
        <v>49</v>
      </c>
      <c r="I111" s="5" t="s">
        <v>45</v>
      </c>
      <c r="J111" s="5">
        <v>2008</v>
      </c>
      <c r="L111" s="1">
        <v>1</v>
      </c>
      <c r="M111" s="1">
        <v>1</v>
      </c>
      <c r="N111" s="1">
        <v>1</v>
      </c>
      <c r="O111" s="1">
        <v>1</v>
      </c>
      <c r="P111" s="1">
        <v>1</v>
      </c>
      <c r="Q111" s="1">
        <v>1</v>
      </c>
      <c r="R111" s="1">
        <v>1</v>
      </c>
      <c r="S111" s="1">
        <v>1</v>
      </c>
      <c r="T111" s="1">
        <v>1</v>
      </c>
      <c r="U111" s="1">
        <v>1</v>
      </c>
      <c r="V111" s="1">
        <v>0.5</v>
      </c>
      <c r="W111" s="1">
        <v>0.5</v>
      </c>
      <c r="X111" s="1">
        <v>1</v>
      </c>
      <c r="Y111" s="1">
        <v>1</v>
      </c>
      <c r="Z111" s="7">
        <f t="shared" si="5"/>
        <v>0.9285714285714286</v>
      </c>
      <c r="AA111" s="8" t="str">
        <f t="shared" si="6"/>
        <v>SEGUROS</v>
      </c>
      <c r="AB111" s="8" t="str">
        <f t="shared" si="7"/>
        <v>Bajo nivel de riesgo</v>
      </c>
    </row>
    <row r="112" spans="1:28" x14ac:dyDescent="0.2">
      <c r="A112" s="5" t="s">
        <v>322</v>
      </c>
      <c r="B112" s="5">
        <v>24</v>
      </c>
      <c r="C112" s="6" t="str">
        <f t="shared" si="4"/>
        <v>Adulto Joven</v>
      </c>
      <c r="D112" s="5" t="s">
        <v>41</v>
      </c>
      <c r="E112" s="5" t="s">
        <v>74</v>
      </c>
      <c r="F112" s="5" t="s">
        <v>43</v>
      </c>
      <c r="G112" s="5" t="s">
        <v>44</v>
      </c>
      <c r="H112" s="5" t="s">
        <v>49</v>
      </c>
      <c r="I112" s="5" t="s">
        <v>49</v>
      </c>
      <c r="J112" s="5">
        <v>2009</v>
      </c>
      <c r="L112" s="1">
        <v>0</v>
      </c>
      <c r="M112" s="1">
        <v>1</v>
      </c>
      <c r="N112" s="1">
        <v>0</v>
      </c>
      <c r="O112" s="1">
        <v>1</v>
      </c>
      <c r="P112" s="1">
        <v>1</v>
      </c>
      <c r="Q112" s="1">
        <v>1</v>
      </c>
      <c r="R112" s="1">
        <v>0</v>
      </c>
      <c r="S112" s="1">
        <v>0</v>
      </c>
      <c r="T112" s="1">
        <v>0</v>
      </c>
      <c r="U112" s="1">
        <v>1</v>
      </c>
      <c r="V112" s="1">
        <v>0.5</v>
      </c>
      <c r="W112" s="1">
        <v>0.5</v>
      </c>
      <c r="X112" s="1">
        <v>1</v>
      </c>
      <c r="Y112" s="1">
        <v>0.5</v>
      </c>
      <c r="Z112" s="7">
        <f t="shared" si="5"/>
        <v>0.5357142857142857</v>
      </c>
      <c r="AA112" s="8" t="str">
        <f t="shared" si="6"/>
        <v>MEDIANAMENTE RIESGOSOS</v>
      </c>
      <c r="AB112" s="8" t="str">
        <f t="shared" si="7"/>
        <v>Considerable nivel de riesgo</v>
      </c>
    </row>
    <row r="113" spans="1:28" x14ac:dyDescent="0.2">
      <c r="A113" s="5" t="s">
        <v>323</v>
      </c>
      <c r="B113" s="5">
        <v>25</v>
      </c>
      <c r="C113" s="6" t="str">
        <f t="shared" si="4"/>
        <v>Adulto Joven</v>
      </c>
      <c r="D113" s="5" t="s">
        <v>41</v>
      </c>
      <c r="E113" s="5" t="s">
        <v>95</v>
      </c>
      <c r="F113" s="5" t="s">
        <v>43</v>
      </c>
      <c r="G113" s="5" t="s">
        <v>47</v>
      </c>
      <c r="H113" s="5" t="s">
        <v>45</v>
      </c>
      <c r="I113" s="5" t="s">
        <v>45</v>
      </c>
      <c r="J113" s="5">
        <v>2009</v>
      </c>
      <c r="L113" s="1">
        <v>0</v>
      </c>
      <c r="M113" s="1">
        <v>1</v>
      </c>
      <c r="N113" s="1">
        <v>1</v>
      </c>
      <c r="O113" s="1">
        <v>0</v>
      </c>
      <c r="P113" s="1">
        <v>1</v>
      </c>
      <c r="Q113" s="1">
        <v>1</v>
      </c>
      <c r="R113" s="1">
        <v>1</v>
      </c>
      <c r="S113" s="1">
        <v>0</v>
      </c>
      <c r="T113" s="1">
        <v>0</v>
      </c>
      <c r="U113" s="1">
        <v>1</v>
      </c>
      <c r="V113" s="1">
        <v>0.5</v>
      </c>
      <c r="W113" s="1">
        <v>1</v>
      </c>
      <c r="X113" s="1">
        <v>1</v>
      </c>
      <c r="Y113" s="1">
        <v>0</v>
      </c>
      <c r="Z113" s="7">
        <f t="shared" si="5"/>
        <v>0.6071428571428571</v>
      </c>
      <c r="AA113" s="8" t="str">
        <f t="shared" si="6"/>
        <v>MEDIANAMENTE RIESGOSOS</v>
      </c>
      <c r="AB113" s="8" t="str">
        <f t="shared" si="7"/>
        <v>Moderado nivel de riesgo</v>
      </c>
    </row>
    <row r="114" spans="1:28" x14ac:dyDescent="0.2">
      <c r="A114" s="5" t="s">
        <v>324</v>
      </c>
      <c r="B114" s="5">
        <v>26</v>
      </c>
      <c r="C114" s="6" t="str">
        <f t="shared" si="4"/>
        <v>Adulto Joven</v>
      </c>
      <c r="D114" s="5" t="s">
        <v>48</v>
      </c>
      <c r="E114" s="5" t="s">
        <v>72</v>
      </c>
      <c r="F114" s="5" t="s">
        <v>43</v>
      </c>
      <c r="G114" s="5" t="s">
        <v>44</v>
      </c>
      <c r="H114" s="5" t="s">
        <v>49</v>
      </c>
      <c r="I114" s="5" t="s">
        <v>49</v>
      </c>
      <c r="J114" s="5">
        <v>2010</v>
      </c>
      <c r="L114" s="1">
        <v>0</v>
      </c>
      <c r="M114" s="1">
        <v>0</v>
      </c>
      <c r="N114" s="1">
        <v>1</v>
      </c>
      <c r="O114" s="1">
        <v>1</v>
      </c>
      <c r="P114" s="1">
        <v>1</v>
      </c>
      <c r="Q114" s="1">
        <v>1</v>
      </c>
      <c r="R114" s="1">
        <v>0</v>
      </c>
      <c r="S114" s="1">
        <v>0</v>
      </c>
      <c r="T114" s="1">
        <v>0</v>
      </c>
      <c r="U114" s="1">
        <v>0</v>
      </c>
      <c r="V114" s="1">
        <v>0.5</v>
      </c>
      <c r="W114" s="1">
        <v>0</v>
      </c>
      <c r="X114" s="1">
        <v>0</v>
      </c>
      <c r="Y114" s="1">
        <v>0.5</v>
      </c>
      <c r="Z114" s="7">
        <f t="shared" si="5"/>
        <v>0.35714285714285715</v>
      </c>
      <c r="AA114" s="8" t="str">
        <f t="shared" si="6"/>
        <v>ALTAMENTE RIESGOSOS</v>
      </c>
      <c r="AB114" s="8" t="str">
        <f t="shared" si="7"/>
        <v>Alto nivel de riesgo</v>
      </c>
    </row>
    <row r="115" spans="1:28" x14ac:dyDescent="0.2">
      <c r="A115" s="5" t="s">
        <v>325</v>
      </c>
      <c r="B115" s="5">
        <v>35</v>
      </c>
      <c r="C115" s="6" t="str">
        <f t="shared" si="4"/>
        <v>Adulto</v>
      </c>
      <c r="D115" s="5" t="s">
        <v>48</v>
      </c>
      <c r="E115" s="5" t="s">
        <v>57</v>
      </c>
      <c r="F115" s="5" t="s">
        <v>43</v>
      </c>
      <c r="G115" s="5" t="s">
        <v>44</v>
      </c>
      <c r="H115" s="5" t="s">
        <v>45</v>
      </c>
      <c r="I115" s="5" t="s">
        <v>45</v>
      </c>
      <c r="J115" s="5">
        <v>2008</v>
      </c>
      <c r="L115" s="1">
        <v>0</v>
      </c>
      <c r="M115" s="1">
        <v>1</v>
      </c>
      <c r="N115" s="1">
        <v>1</v>
      </c>
      <c r="O115" s="1">
        <v>1</v>
      </c>
      <c r="P115" s="1">
        <v>1</v>
      </c>
      <c r="Q115" s="1">
        <v>1</v>
      </c>
      <c r="R115" s="1">
        <v>1</v>
      </c>
      <c r="S115" s="1">
        <v>1</v>
      </c>
      <c r="T115" s="1">
        <v>1</v>
      </c>
      <c r="U115" s="1">
        <v>1</v>
      </c>
      <c r="V115" s="1">
        <v>1</v>
      </c>
      <c r="W115" s="1">
        <v>1</v>
      </c>
      <c r="X115" s="1">
        <v>1</v>
      </c>
      <c r="Y115" s="1">
        <v>1</v>
      </c>
      <c r="Z115" s="7">
        <f t="shared" si="5"/>
        <v>0.9285714285714286</v>
      </c>
      <c r="AA115" s="8" t="str">
        <f t="shared" si="6"/>
        <v>SEGUROS</v>
      </c>
      <c r="AB115" s="8" t="str">
        <f t="shared" si="7"/>
        <v>Bajo nivel de riesgo</v>
      </c>
    </row>
    <row r="116" spans="1:28" x14ac:dyDescent="0.2">
      <c r="A116" s="5" t="s">
        <v>326</v>
      </c>
      <c r="B116" s="5">
        <v>25</v>
      </c>
      <c r="C116" s="6" t="str">
        <f t="shared" si="4"/>
        <v>Adulto Joven</v>
      </c>
      <c r="D116" s="5" t="s">
        <v>41</v>
      </c>
      <c r="E116" s="5" t="s">
        <v>42</v>
      </c>
      <c r="F116" s="5" t="s">
        <v>43</v>
      </c>
      <c r="G116" s="5" t="s">
        <v>47</v>
      </c>
      <c r="H116" s="5" t="s">
        <v>45</v>
      </c>
      <c r="I116" s="5" t="s">
        <v>45</v>
      </c>
      <c r="J116" s="5">
        <v>2011</v>
      </c>
      <c r="L116" s="1">
        <v>0</v>
      </c>
      <c r="M116" s="1">
        <v>0.5</v>
      </c>
      <c r="N116" s="1">
        <v>1</v>
      </c>
      <c r="O116" s="1">
        <v>1</v>
      </c>
      <c r="P116" s="1">
        <v>1</v>
      </c>
      <c r="Q116" s="1">
        <v>1</v>
      </c>
      <c r="R116" s="1">
        <v>0</v>
      </c>
      <c r="S116" s="1">
        <v>1</v>
      </c>
      <c r="T116" s="1">
        <v>0</v>
      </c>
      <c r="U116" s="1">
        <v>1</v>
      </c>
      <c r="V116" s="1">
        <v>0.5</v>
      </c>
      <c r="W116" s="1">
        <v>0.5</v>
      </c>
      <c r="X116" s="1">
        <v>1</v>
      </c>
      <c r="Y116" s="1">
        <v>1</v>
      </c>
      <c r="Z116" s="7">
        <f t="shared" si="5"/>
        <v>0.6785714285714286</v>
      </c>
      <c r="AA116" s="8" t="str">
        <f t="shared" si="6"/>
        <v>MEDIANAMENTE RIESGOSOS</v>
      </c>
      <c r="AB116" s="8" t="str">
        <f t="shared" si="7"/>
        <v>Moderado nivel de riesgo</v>
      </c>
    </row>
    <row r="117" spans="1:28" x14ac:dyDescent="0.2">
      <c r="A117" s="5" t="s">
        <v>327</v>
      </c>
      <c r="B117" s="5">
        <v>18</v>
      </c>
      <c r="C117" s="6" t="str">
        <f t="shared" si="4"/>
        <v>Adulto Joven</v>
      </c>
      <c r="D117" s="5" t="s">
        <v>48</v>
      </c>
      <c r="E117" s="5" t="s">
        <v>96</v>
      </c>
      <c r="F117" s="5" t="s">
        <v>50</v>
      </c>
      <c r="G117" s="5" t="s">
        <v>47</v>
      </c>
      <c r="H117" s="5" t="s">
        <v>45</v>
      </c>
      <c r="I117" s="5" t="s">
        <v>45</v>
      </c>
      <c r="J117" s="5">
        <v>2011</v>
      </c>
      <c r="L117" s="1">
        <v>1</v>
      </c>
      <c r="M117" s="1">
        <v>1</v>
      </c>
      <c r="N117" s="1">
        <v>0</v>
      </c>
      <c r="O117" s="1">
        <v>1</v>
      </c>
      <c r="P117" s="1">
        <v>1</v>
      </c>
      <c r="Q117" s="1">
        <v>0</v>
      </c>
      <c r="R117" s="1">
        <v>0</v>
      </c>
      <c r="S117" s="1">
        <v>1</v>
      </c>
      <c r="T117" s="1">
        <v>1</v>
      </c>
      <c r="U117" s="1">
        <v>0</v>
      </c>
      <c r="V117" s="1">
        <v>0.5</v>
      </c>
      <c r="W117" s="1">
        <v>0.5</v>
      </c>
      <c r="X117" s="1">
        <v>0.5</v>
      </c>
      <c r="Y117" s="1">
        <v>0.5</v>
      </c>
      <c r="Z117" s="7">
        <f t="shared" si="5"/>
        <v>0.5714285714285714</v>
      </c>
      <c r="AA117" s="8" t="str">
        <f t="shared" si="6"/>
        <v>MEDIANAMENTE RIESGOSOS</v>
      </c>
      <c r="AB117" s="8" t="str">
        <f t="shared" si="7"/>
        <v>Considerable nivel de riesgo</v>
      </c>
    </row>
    <row r="118" spans="1:28" x14ac:dyDescent="0.2">
      <c r="A118" s="5" t="s">
        <v>328</v>
      </c>
      <c r="B118" s="5">
        <v>22</v>
      </c>
      <c r="C118" s="6" t="str">
        <f t="shared" si="4"/>
        <v>Adulto Joven</v>
      </c>
      <c r="D118" s="5" t="s">
        <v>48</v>
      </c>
      <c r="E118" s="5" t="s">
        <v>97</v>
      </c>
      <c r="F118" s="5" t="s">
        <v>43</v>
      </c>
      <c r="G118" s="5" t="s">
        <v>47</v>
      </c>
      <c r="H118" s="5" t="s">
        <v>45</v>
      </c>
      <c r="I118" s="5" t="s">
        <v>51</v>
      </c>
      <c r="J118" s="5">
        <v>2010</v>
      </c>
      <c r="L118" s="1">
        <v>0</v>
      </c>
      <c r="M118" s="1">
        <v>1</v>
      </c>
      <c r="N118" s="1">
        <v>0</v>
      </c>
      <c r="O118" s="1">
        <v>1</v>
      </c>
      <c r="P118" s="1">
        <v>1</v>
      </c>
      <c r="Q118" s="1">
        <v>0</v>
      </c>
      <c r="R118" s="1">
        <v>1</v>
      </c>
      <c r="S118" s="1">
        <v>1</v>
      </c>
      <c r="T118" s="1">
        <v>1</v>
      </c>
      <c r="U118" s="1">
        <v>0</v>
      </c>
      <c r="V118" s="1">
        <v>1</v>
      </c>
      <c r="W118" s="1">
        <v>1</v>
      </c>
      <c r="X118" s="1">
        <v>1</v>
      </c>
      <c r="Y118" s="1">
        <v>0</v>
      </c>
      <c r="Z118" s="7">
        <f t="shared" si="5"/>
        <v>0.6428571428571429</v>
      </c>
      <c r="AA118" s="8" t="str">
        <f t="shared" si="6"/>
        <v>MEDIANAMENTE RIESGOSOS</v>
      </c>
      <c r="AB118" s="8" t="str">
        <f t="shared" si="7"/>
        <v>Moderado nivel de riesgo</v>
      </c>
    </row>
    <row r="119" spans="1:28" x14ac:dyDescent="0.2">
      <c r="A119" s="5" t="s">
        <v>329</v>
      </c>
      <c r="B119" s="5">
        <v>20</v>
      </c>
      <c r="C119" s="6" t="str">
        <f t="shared" si="4"/>
        <v>Adulto Joven</v>
      </c>
      <c r="D119" s="5" t="s">
        <v>48</v>
      </c>
      <c r="E119" s="5" t="s">
        <v>42</v>
      </c>
      <c r="F119" s="5" t="s">
        <v>50</v>
      </c>
      <c r="G119" s="5" t="s">
        <v>44</v>
      </c>
      <c r="H119" s="5" t="s">
        <v>45</v>
      </c>
      <c r="I119" s="5" t="s">
        <v>45</v>
      </c>
      <c r="J119" s="5">
        <v>2014</v>
      </c>
      <c r="L119" s="1">
        <v>0</v>
      </c>
      <c r="M119" s="1">
        <v>1</v>
      </c>
      <c r="N119" s="1">
        <v>1</v>
      </c>
      <c r="O119" s="1">
        <v>1</v>
      </c>
      <c r="P119" s="1">
        <v>1</v>
      </c>
      <c r="Q119" s="1">
        <v>0</v>
      </c>
      <c r="R119" s="1">
        <v>0</v>
      </c>
      <c r="S119" s="1">
        <v>0</v>
      </c>
      <c r="T119" s="1">
        <v>0</v>
      </c>
      <c r="U119" s="1">
        <v>1</v>
      </c>
      <c r="V119" s="1">
        <v>0.5</v>
      </c>
      <c r="W119" s="1">
        <v>0.5</v>
      </c>
      <c r="X119" s="1">
        <v>1</v>
      </c>
      <c r="Y119" s="1">
        <v>0</v>
      </c>
      <c r="Z119" s="7">
        <f t="shared" si="5"/>
        <v>0.5</v>
      </c>
      <c r="AA119" s="8" t="str">
        <f t="shared" si="6"/>
        <v>ALTAMENTE RIESGOSOS</v>
      </c>
      <c r="AB119" s="8" t="str">
        <f t="shared" si="7"/>
        <v>Considerable nivel de riesgo</v>
      </c>
    </row>
    <row r="120" spans="1:28" x14ac:dyDescent="0.2">
      <c r="A120" s="5" t="s">
        <v>330</v>
      </c>
      <c r="B120" s="5">
        <v>40</v>
      </c>
      <c r="C120" s="6" t="str">
        <f t="shared" si="4"/>
        <v>Adulto</v>
      </c>
      <c r="D120" s="5" t="s">
        <v>48</v>
      </c>
      <c r="E120" s="5" t="s">
        <v>42</v>
      </c>
      <c r="F120" s="5" t="s">
        <v>43</v>
      </c>
      <c r="G120" s="5" t="s">
        <v>47</v>
      </c>
      <c r="H120" s="5" t="s">
        <v>51</v>
      </c>
      <c r="I120" s="5" t="s">
        <v>65</v>
      </c>
      <c r="J120" s="5">
        <v>2016</v>
      </c>
      <c r="L120" s="1">
        <v>0</v>
      </c>
      <c r="M120" s="1">
        <v>1</v>
      </c>
      <c r="N120" s="1">
        <v>1</v>
      </c>
      <c r="O120" s="1">
        <v>1</v>
      </c>
      <c r="P120" s="1">
        <v>1</v>
      </c>
      <c r="Q120" s="1">
        <v>0</v>
      </c>
      <c r="R120" s="1">
        <v>1</v>
      </c>
      <c r="S120" s="1">
        <v>0</v>
      </c>
      <c r="T120" s="1">
        <v>0</v>
      </c>
      <c r="U120" s="1">
        <v>1</v>
      </c>
      <c r="V120" s="1">
        <v>0.5</v>
      </c>
      <c r="W120" s="1">
        <v>0.5</v>
      </c>
      <c r="X120" s="1">
        <v>1</v>
      </c>
      <c r="Y120" s="1">
        <v>0</v>
      </c>
      <c r="Z120" s="7">
        <f t="shared" si="5"/>
        <v>0.5714285714285714</v>
      </c>
      <c r="AA120" s="8" t="str">
        <f t="shared" si="6"/>
        <v>MEDIANAMENTE RIESGOSOS</v>
      </c>
      <c r="AB120" s="8" t="str">
        <f t="shared" si="7"/>
        <v>Considerable nivel de riesgo</v>
      </c>
    </row>
    <row r="121" spans="1:28" x14ac:dyDescent="0.2">
      <c r="A121" s="5" t="s">
        <v>331</v>
      </c>
      <c r="B121" s="5">
        <v>23</v>
      </c>
      <c r="C121" s="6" t="str">
        <f t="shared" si="4"/>
        <v>Adulto Joven</v>
      </c>
      <c r="D121" s="5" t="s">
        <v>41</v>
      </c>
      <c r="E121" s="5" t="s">
        <v>42</v>
      </c>
      <c r="F121" s="5" t="s">
        <v>50</v>
      </c>
      <c r="G121" s="5" t="s">
        <v>44</v>
      </c>
      <c r="H121" s="5" t="s">
        <v>49</v>
      </c>
      <c r="I121" s="5" t="s">
        <v>45</v>
      </c>
      <c r="J121" s="5">
        <v>2014</v>
      </c>
      <c r="L121" s="1">
        <v>1</v>
      </c>
      <c r="M121" s="1">
        <v>1</v>
      </c>
      <c r="N121" s="1">
        <v>1</v>
      </c>
      <c r="O121" s="1">
        <v>1</v>
      </c>
      <c r="P121" s="1">
        <v>1</v>
      </c>
      <c r="Q121" s="1">
        <v>1</v>
      </c>
      <c r="R121" s="1">
        <v>1</v>
      </c>
      <c r="S121" s="1">
        <v>1</v>
      </c>
      <c r="T121" s="1">
        <v>0</v>
      </c>
      <c r="U121" s="1">
        <v>1</v>
      </c>
      <c r="V121" s="1">
        <v>1</v>
      </c>
      <c r="W121" s="1">
        <v>0.5</v>
      </c>
      <c r="X121" s="1">
        <v>1</v>
      </c>
      <c r="Y121" s="1">
        <v>0</v>
      </c>
      <c r="Z121" s="7">
        <f t="shared" si="5"/>
        <v>0.8214285714285714</v>
      </c>
      <c r="AA121" s="8" t="str">
        <f t="shared" si="6"/>
        <v>SEGUROS</v>
      </c>
      <c r="AB121" s="8" t="str">
        <f t="shared" si="7"/>
        <v>Bajo nivel de riesgo</v>
      </c>
    </row>
    <row r="122" spans="1:28" x14ac:dyDescent="0.2">
      <c r="A122" s="5" t="s">
        <v>332</v>
      </c>
      <c r="B122" s="5">
        <v>22</v>
      </c>
      <c r="C122" s="6" t="str">
        <f t="shared" si="4"/>
        <v>Adulto Joven</v>
      </c>
      <c r="D122" s="5" t="s">
        <v>41</v>
      </c>
      <c r="E122" s="5" t="s">
        <v>46</v>
      </c>
      <c r="F122" s="5" t="s">
        <v>43</v>
      </c>
      <c r="G122" s="5" t="s">
        <v>44</v>
      </c>
      <c r="H122" s="5" t="s">
        <v>45</v>
      </c>
      <c r="I122" s="5" t="s">
        <v>45</v>
      </c>
      <c r="J122" s="5">
        <v>2010</v>
      </c>
      <c r="L122" s="1">
        <v>0</v>
      </c>
      <c r="M122" s="1">
        <v>1</v>
      </c>
      <c r="N122" s="1">
        <v>1</v>
      </c>
      <c r="O122" s="1">
        <v>0</v>
      </c>
      <c r="P122" s="1">
        <v>0</v>
      </c>
      <c r="Q122" s="1">
        <v>0</v>
      </c>
      <c r="R122" s="1">
        <v>0</v>
      </c>
      <c r="S122" s="1">
        <v>0</v>
      </c>
      <c r="T122" s="1">
        <v>0</v>
      </c>
      <c r="U122" s="1">
        <v>0</v>
      </c>
      <c r="V122" s="1">
        <v>0.5</v>
      </c>
      <c r="W122" s="1">
        <v>1</v>
      </c>
      <c r="X122" s="1">
        <v>1</v>
      </c>
      <c r="Y122" s="1">
        <v>0</v>
      </c>
      <c r="Z122" s="7">
        <f t="shared" si="5"/>
        <v>0.32142857142857145</v>
      </c>
      <c r="AA122" s="8" t="str">
        <f t="shared" si="6"/>
        <v>ALTAMENTE RIESGOSOS</v>
      </c>
      <c r="AB122" s="8" t="str">
        <f t="shared" si="7"/>
        <v>Alto nivel de riesgo</v>
      </c>
    </row>
    <row r="123" spans="1:28" x14ac:dyDescent="0.2">
      <c r="A123" s="5" t="s">
        <v>333</v>
      </c>
      <c r="B123" s="5">
        <v>22</v>
      </c>
      <c r="C123" s="6" t="str">
        <f t="shared" si="4"/>
        <v>Adulto Joven</v>
      </c>
      <c r="D123" s="5" t="s">
        <v>48</v>
      </c>
      <c r="E123" s="5" t="s">
        <v>98</v>
      </c>
      <c r="F123" s="5" t="s">
        <v>43</v>
      </c>
      <c r="G123" s="5" t="s">
        <v>44</v>
      </c>
      <c r="H123" s="5" t="s">
        <v>45</v>
      </c>
      <c r="I123" s="5" t="s">
        <v>45</v>
      </c>
      <c r="J123" s="5">
        <v>2012</v>
      </c>
      <c r="L123" s="1">
        <v>1</v>
      </c>
      <c r="M123" s="1">
        <v>1</v>
      </c>
      <c r="N123" s="1">
        <v>0</v>
      </c>
      <c r="O123" s="1">
        <v>1</v>
      </c>
      <c r="P123" s="1">
        <v>1</v>
      </c>
      <c r="Q123" s="1">
        <v>1</v>
      </c>
      <c r="R123" s="1">
        <v>1</v>
      </c>
      <c r="S123" s="1">
        <v>1</v>
      </c>
      <c r="T123" s="1">
        <v>1</v>
      </c>
      <c r="U123" s="1">
        <v>0</v>
      </c>
      <c r="V123" s="1">
        <v>1</v>
      </c>
      <c r="W123" s="1">
        <v>1</v>
      </c>
      <c r="X123" s="1">
        <v>1</v>
      </c>
      <c r="Y123" s="1">
        <v>0.5</v>
      </c>
      <c r="Z123" s="7">
        <f t="shared" si="5"/>
        <v>0.8214285714285714</v>
      </c>
      <c r="AA123" s="8" t="str">
        <f t="shared" si="6"/>
        <v>SEGUROS</v>
      </c>
      <c r="AB123" s="8" t="str">
        <f t="shared" si="7"/>
        <v>Bajo nivel de riesgo</v>
      </c>
    </row>
    <row r="124" spans="1:28" x14ac:dyDescent="0.2">
      <c r="A124" s="5" t="s">
        <v>334</v>
      </c>
      <c r="B124" s="5">
        <v>19</v>
      </c>
      <c r="C124" s="6" t="str">
        <f t="shared" si="4"/>
        <v>Adulto Joven</v>
      </c>
      <c r="D124" s="5" t="s">
        <v>48</v>
      </c>
      <c r="E124" s="5" t="s">
        <v>42</v>
      </c>
      <c r="F124" s="5" t="s">
        <v>50</v>
      </c>
      <c r="G124" s="5" t="s">
        <v>44</v>
      </c>
      <c r="H124" s="5" t="s">
        <v>45</v>
      </c>
      <c r="I124" s="5" t="s">
        <v>45</v>
      </c>
      <c r="J124" s="5">
        <v>2014</v>
      </c>
      <c r="L124" s="1">
        <v>1</v>
      </c>
      <c r="M124" s="1">
        <v>1</v>
      </c>
      <c r="N124" s="1">
        <v>0</v>
      </c>
      <c r="O124" s="1">
        <v>0</v>
      </c>
      <c r="P124" s="1">
        <v>1</v>
      </c>
      <c r="Q124" s="1">
        <v>1</v>
      </c>
      <c r="R124" s="1">
        <v>1</v>
      </c>
      <c r="S124" s="1">
        <v>0.5</v>
      </c>
      <c r="T124" s="1">
        <v>1</v>
      </c>
      <c r="U124" s="1">
        <v>1</v>
      </c>
      <c r="V124" s="1">
        <v>0.5</v>
      </c>
      <c r="W124" s="1">
        <v>1</v>
      </c>
      <c r="X124" s="1">
        <v>1</v>
      </c>
      <c r="Y124" s="1">
        <v>0.5</v>
      </c>
      <c r="Z124" s="7">
        <f t="shared" si="5"/>
        <v>0.75</v>
      </c>
      <c r="AA124" s="8" t="str">
        <f t="shared" si="6"/>
        <v>MEDIANAMENTE RIESGOSOS</v>
      </c>
      <c r="AB124" s="8" t="str">
        <f t="shared" si="7"/>
        <v>Moderado nivel de riesgo</v>
      </c>
    </row>
    <row r="125" spans="1:28" x14ac:dyDescent="0.2">
      <c r="A125" s="5" t="s">
        <v>335</v>
      </c>
      <c r="B125" s="5">
        <v>58</v>
      </c>
      <c r="C125" s="6" t="str">
        <f t="shared" si="4"/>
        <v>Adulto</v>
      </c>
      <c r="D125" s="5" t="s">
        <v>48</v>
      </c>
      <c r="E125" s="5" t="s">
        <v>99</v>
      </c>
      <c r="F125" s="5" t="s">
        <v>43</v>
      </c>
      <c r="G125" s="5" t="s">
        <v>47</v>
      </c>
      <c r="H125" s="5" t="s">
        <v>45</v>
      </c>
      <c r="I125" s="5" t="s">
        <v>51</v>
      </c>
      <c r="J125" s="5">
        <v>2015</v>
      </c>
      <c r="L125" s="1">
        <v>1</v>
      </c>
      <c r="M125" s="1">
        <v>1</v>
      </c>
      <c r="N125" s="1">
        <v>1</v>
      </c>
      <c r="O125" s="1">
        <v>1</v>
      </c>
      <c r="P125" s="1">
        <v>1</v>
      </c>
      <c r="Q125" s="1">
        <v>1</v>
      </c>
      <c r="R125" s="1">
        <v>1</v>
      </c>
      <c r="S125" s="1">
        <v>1</v>
      </c>
      <c r="T125" s="1">
        <v>1</v>
      </c>
      <c r="U125" s="1">
        <v>1</v>
      </c>
      <c r="V125" s="1">
        <v>1</v>
      </c>
      <c r="W125" s="1">
        <v>1</v>
      </c>
      <c r="X125" s="1">
        <v>1</v>
      </c>
      <c r="Y125" s="1">
        <v>1</v>
      </c>
      <c r="Z125" s="7">
        <f t="shared" si="5"/>
        <v>1</v>
      </c>
      <c r="AA125" s="8" t="str">
        <f t="shared" si="6"/>
        <v>SEGUROS</v>
      </c>
      <c r="AB125" s="8" t="str">
        <f t="shared" si="7"/>
        <v>Bajo nivel de riesgo</v>
      </c>
    </row>
    <row r="126" spans="1:28" x14ac:dyDescent="0.2">
      <c r="A126" s="5" t="s">
        <v>336</v>
      </c>
      <c r="B126" s="5">
        <v>58</v>
      </c>
      <c r="C126" s="6" t="str">
        <f t="shared" si="4"/>
        <v>Adulto</v>
      </c>
      <c r="D126" s="5" t="s">
        <v>41</v>
      </c>
      <c r="E126" s="5" t="s">
        <v>72</v>
      </c>
      <c r="F126" s="5" t="s">
        <v>43</v>
      </c>
      <c r="G126" s="5" t="s">
        <v>44</v>
      </c>
      <c r="H126" s="5" t="s">
        <v>51</v>
      </c>
      <c r="I126" s="5" t="s">
        <v>51</v>
      </c>
      <c r="J126" s="5">
        <v>2008</v>
      </c>
      <c r="L126" s="1">
        <v>0</v>
      </c>
      <c r="M126" s="1">
        <v>1</v>
      </c>
      <c r="N126" s="1">
        <v>1</v>
      </c>
      <c r="O126" s="1">
        <v>1</v>
      </c>
      <c r="P126" s="1">
        <v>1</v>
      </c>
      <c r="Q126" s="1">
        <v>1</v>
      </c>
      <c r="R126" s="1">
        <v>1</v>
      </c>
      <c r="S126" s="1">
        <v>1</v>
      </c>
      <c r="T126" s="1">
        <v>1</v>
      </c>
      <c r="U126" s="1">
        <v>0</v>
      </c>
      <c r="V126" s="1">
        <v>0.5</v>
      </c>
      <c r="W126" s="1">
        <v>0.5</v>
      </c>
      <c r="X126" s="1">
        <v>0.5</v>
      </c>
      <c r="Y126" s="1">
        <v>0</v>
      </c>
      <c r="Z126" s="7">
        <f t="shared" si="5"/>
        <v>0.6785714285714286</v>
      </c>
      <c r="AA126" s="8" t="str">
        <f t="shared" si="6"/>
        <v>MEDIANAMENTE RIESGOSOS</v>
      </c>
      <c r="AB126" s="8" t="str">
        <f t="shared" si="7"/>
        <v>Moderado nivel de riesgo</v>
      </c>
    </row>
    <row r="127" spans="1:28" x14ac:dyDescent="0.2">
      <c r="A127" s="5" t="s">
        <v>337</v>
      </c>
      <c r="B127" s="5">
        <v>21</v>
      </c>
      <c r="C127" s="6" t="str">
        <f t="shared" si="4"/>
        <v>Adulto Joven</v>
      </c>
      <c r="D127" s="5" t="s">
        <v>48</v>
      </c>
      <c r="E127" s="5" t="s">
        <v>42</v>
      </c>
      <c r="F127" s="5" t="s">
        <v>43</v>
      </c>
      <c r="G127" s="5" t="s">
        <v>44</v>
      </c>
      <c r="H127" s="5" t="s">
        <v>45</v>
      </c>
      <c r="I127" s="5" t="s">
        <v>45</v>
      </c>
      <c r="J127" s="5">
        <v>2015</v>
      </c>
      <c r="L127" s="1">
        <v>1</v>
      </c>
      <c r="M127" s="1">
        <v>1</v>
      </c>
      <c r="N127" s="1">
        <v>0</v>
      </c>
      <c r="O127" s="1">
        <v>1</v>
      </c>
      <c r="P127" s="1">
        <v>1</v>
      </c>
      <c r="Q127" s="1">
        <v>1</v>
      </c>
      <c r="R127" s="1">
        <v>1</v>
      </c>
      <c r="S127" s="1">
        <v>1</v>
      </c>
      <c r="T127" s="1">
        <v>0</v>
      </c>
      <c r="U127" s="1">
        <v>1</v>
      </c>
      <c r="V127" s="1">
        <v>1</v>
      </c>
      <c r="W127" s="1">
        <v>1</v>
      </c>
      <c r="X127" s="1">
        <v>1</v>
      </c>
      <c r="Y127" s="1">
        <v>0</v>
      </c>
      <c r="Z127" s="7">
        <f t="shared" si="5"/>
        <v>0.7857142857142857</v>
      </c>
      <c r="AA127" s="8" t="str">
        <f t="shared" si="6"/>
        <v>SEGUROS</v>
      </c>
      <c r="AB127" s="8" t="str">
        <f t="shared" si="7"/>
        <v>Moderado nivel de riesgo</v>
      </c>
    </row>
    <row r="128" spans="1:28" x14ac:dyDescent="0.2">
      <c r="A128" s="5" t="s">
        <v>338</v>
      </c>
      <c r="B128" s="5">
        <v>21</v>
      </c>
      <c r="C128" s="6" t="str">
        <f t="shared" si="4"/>
        <v>Adulto Joven</v>
      </c>
      <c r="D128" s="5" t="s">
        <v>41</v>
      </c>
      <c r="E128" s="5" t="s">
        <v>100</v>
      </c>
      <c r="F128" s="5" t="s">
        <v>43</v>
      </c>
      <c r="G128" s="5" t="s">
        <v>47</v>
      </c>
      <c r="H128" s="5" t="s">
        <v>45</v>
      </c>
      <c r="I128" s="5" t="s">
        <v>49</v>
      </c>
      <c r="J128" s="5">
        <v>2013</v>
      </c>
      <c r="L128" s="1">
        <v>0</v>
      </c>
      <c r="M128" s="1">
        <v>1</v>
      </c>
      <c r="N128" s="1">
        <v>1</v>
      </c>
      <c r="O128" s="1">
        <v>1</v>
      </c>
      <c r="P128" s="1">
        <v>1</v>
      </c>
      <c r="Q128" s="1">
        <v>1</v>
      </c>
      <c r="R128" s="1">
        <v>1</v>
      </c>
      <c r="S128" s="1">
        <v>1</v>
      </c>
      <c r="T128" s="1">
        <v>0</v>
      </c>
      <c r="U128" s="1">
        <v>1</v>
      </c>
      <c r="V128" s="1">
        <v>1</v>
      </c>
      <c r="W128" s="1">
        <v>1</v>
      </c>
      <c r="X128" s="1">
        <v>1</v>
      </c>
      <c r="Y128" s="1">
        <v>1</v>
      </c>
      <c r="Z128" s="7">
        <f t="shared" si="5"/>
        <v>0.8571428571428571</v>
      </c>
      <c r="AA128" s="8" t="str">
        <f t="shared" si="6"/>
        <v>SEGUROS</v>
      </c>
      <c r="AB128" s="8" t="str">
        <f t="shared" si="7"/>
        <v>Bajo nivel de riesgo</v>
      </c>
    </row>
    <row r="129" spans="1:28" x14ac:dyDescent="0.2">
      <c r="A129" s="5" t="s">
        <v>339</v>
      </c>
      <c r="B129" s="5">
        <v>20</v>
      </c>
      <c r="C129" s="6" t="str">
        <f t="shared" si="4"/>
        <v>Adulto Joven</v>
      </c>
      <c r="D129" s="5" t="s">
        <v>48</v>
      </c>
      <c r="E129" s="5" t="s">
        <v>101</v>
      </c>
      <c r="F129" s="5" t="s">
        <v>43</v>
      </c>
      <c r="G129" s="5" t="s">
        <v>44</v>
      </c>
      <c r="H129" s="5" t="s">
        <v>45</v>
      </c>
      <c r="I129" s="5" t="s">
        <v>45</v>
      </c>
      <c r="J129" s="5">
        <v>2011</v>
      </c>
      <c r="L129" s="1">
        <v>1</v>
      </c>
      <c r="M129" s="1">
        <v>1</v>
      </c>
      <c r="N129" s="1">
        <v>1</v>
      </c>
      <c r="O129" s="1">
        <v>1</v>
      </c>
      <c r="P129" s="1">
        <v>1</v>
      </c>
      <c r="Q129" s="1">
        <v>0</v>
      </c>
      <c r="R129" s="1">
        <v>0</v>
      </c>
      <c r="S129" s="1">
        <v>1</v>
      </c>
      <c r="T129" s="1">
        <v>1</v>
      </c>
      <c r="U129" s="1">
        <v>0</v>
      </c>
      <c r="V129" s="1">
        <v>0.5</v>
      </c>
      <c r="W129" s="1">
        <v>0.5</v>
      </c>
      <c r="X129" s="1">
        <v>0.5</v>
      </c>
      <c r="Y129" s="1">
        <v>0.5</v>
      </c>
      <c r="Z129" s="7">
        <f t="shared" si="5"/>
        <v>0.6428571428571429</v>
      </c>
      <c r="AA129" s="8" t="str">
        <f t="shared" si="6"/>
        <v>MEDIANAMENTE RIESGOSOS</v>
      </c>
      <c r="AB129" s="8" t="str">
        <f t="shared" si="7"/>
        <v>Moderado nivel de riesgo</v>
      </c>
    </row>
    <row r="130" spans="1:28" x14ac:dyDescent="0.2">
      <c r="A130" s="5" t="s">
        <v>340</v>
      </c>
      <c r="B130" s="5">
        <v>35</v>
      </c>
      <c r="C130" s="6" t="str">
        <f t="shared" si="4"/>
        <v>Adulto</v>
      </c>
      <c r="D130" s="5" t="s">
        <v>41</v>
      </c>
      <c r="E130" s="5" t="s">
        <v>42</v>
      </c>
      <c r="F130" s="5" t="s">
        <v>43</v>
      </c>
      <c r="G130" s="5" t="s">
        <v>47</v>
      </c>
      <c r="H130" s="5" t="s">
        <v>51</v>
      </c>
      <c r="I130" s="5" t="s">
        <v>45</v>
      </c>
      <c r="J130" s="5">
        <v>2012</v>
      </c>
      <c r="L130" s="1">
        <v>0</v>
      </c>
      <c r="M130" s="1">
        <v>0.5</v>
      </c>
      <c r="N130" s="1">
        <v>1</v>
      </c>
      <c r="O130" s="1">
        <v>1</v>
      </c>
      <c r="P130" s="1">
        <v>1</v>
      </c>
      <c r="Q130" s="1">
        <v>0</v>
      </c>
      <c r="R130" s="1">
        <v>1</v>
      </c>
      <c r="S130" s="1">
        <v>1</v>
      </c>
      <c r="T130" s="1">
        <v>1</v>
      </c>
      <c r="U130" s="1">
        <v>0</v>
      </c>
      <c r="V130" s="1">
        <v>1</v>
      </c>
      <c r="W130" s="1">
        <v>1</v>
      </c>
      <c r="X130" s="1">
        <v>0.5</v>
      </c>
      <c r="Y130" s="1">
        <v>1</v>
      </c>
      <c r="Z130" s="7">
        <f t="shared" si="5"/>
        <v>0.7142857142857143</v>
      </c>
      <c r="AA130" s="8" t="str">
        <f t="shared" si="6"/>
        <v>MEDIANAMENTE RIESGOSOS</v>
      </c>
      <c r="AB130" s="8" t="str">
        <f t="shared" si="7"/>
        <v>Moderado nivel de riesgo</v>
      </c>
    </row>
    <row r="131" spans="1:28" x14ac:dyDescent="0.2">
      <c r="A131" s="5" t="s">
        <v>341</v>
      </c>
      <c r="B131" s="5">
        <v>32</v>
      </c>
      <c r="C131" s="6" t="str">
        <f t="shared" ref="C131:C194" si="8">IF((B131&lt;18),"Niño/Adolescente",(IF(AND((B131&gt;17),(B131&lt;30)),"Adulto Joven",(IF(AND((B131&gt;29),(B131&lt;60)),"Adulto","Adulto Mayor")))))</f>
        <v>Adulto</v>
      </c>
      <c r="D131" s="5" t="s">
        <v>48</v>
      </c>
      <c r="E131" s="5" t="s">
        <v>42</v>
      </c>
      <c r="F131" s="5" t="s">
        <v>43</v>
      </c>
      <c r="G131" s="5" t="s">
        <v>47</v>
      </c>
      <c r="H131" s="5" t="s">
        <v>51</v>
      </c>
      <c r="I131" s="5" t="s">
        <v>51</v>
      </c>
      <c r="J131" s="5">
        <v>2013</v>
      </c>
      <c r="L131" s="1">
        <v>0</v>
      </c>
      <c r="M131" s="1">
        <v>1</v>
      </c>
      <c r="N131" s="1">
        <v>0</v>
      </c>
      <c r="O131" s="1">
        <v>1</v>
      </c>
      <c r="P131" s="1">
        <v>1</v>
      </c>
      <c r="Q131" s="1">
        <v>0</v>
      </c>
      <c r="R131" s="1">
        <v>0</v>
      </c>
      <c r="S131" s="1">
        <v>0</v>
      </c>
      <c r="T131" s="1">
        <v>0</v>
      </c>
      <c r="U131" s="1">
        <v>0</v>
      </c>
      <c r="V131" s="1">
        <v>0</v>
      </c>
      <c r="W131" s="1">
        <v>0</v>
      </c>
      <c r="X131" s="1">
        <v>0.5</v>
      </c>
      <c r="Y131" s="1">
        <v>0</v>
      </c>
      <c r="Z131" s="7">
        <f t="shared" ref="Z131:Z194" si="9">(Y131+X131+W131+V131+U131+T131+S131+R131+Q131+P131+O131+N131+M131+L131)/14</f>
        <v>0.25</v>
      </c>
      <c r="AA131" s="8" t="str">
        <f t="shared" ref="AA131:AA194" si="10">IF(AND(Z131&gt;0.75,Z131&lt;=1),"SEGUROS",IF(AND(Z131&gt;0.5,Z131&lt;=0.75),"MEDIANAMENTE RIESGOSOS",IF(AND(Z131&gt;0.25,Z131&lt;=0.5),"ALTAMENTE RIESGOSOS","DE RIESGO INMINENTE")))</f>
        <v>DE RIESGO INMINENTE</v>
      </c>
      <c r="AB131" s="8" t="str">
        <f t="shared" ref="AB131:AB194" si="11">IF(AND(Z131&gt;0.8,Z131&lt;=1),"Bajo nivel de riesgo",IF(AND(Z131&gt;0.6,Z131&lt;=0.8),"Moderado nivel de riesgo",IF(AND(Z131&gt;0.4,Z131&lt;=0.6),"Considerable nivel de riesgo",IF(AND(Z131&gt;0.2,Z131&lt;=0.4),"Alto nivel de riesgo","Máximo nivel de riesgo"))))</f>
        <v>Alto nivel de riesgo</v>
      </c>
    </row>
    <row r="132" spans="1:28" x14ac:dyDescent="0.2">
      <c r="A132" s="5" t="s">
        <v>342</v>
      </c>
      <c r="B132" s="5">
        <v>25</v>
      </c>
      <c r="C132" s="6" t="str">
        <f t="shared" si="8"/>
        <v>Adulto Joven</v>
      </c>
      <c r="D132" s="5" t="s">
        <v>48</v>
      </c>
      <c r="E132" s="5" t="s">
        <v>66</v>
      </c>
      <c r="F132" s="5" t="s">
        <v>43</v>
      </c>
      <c r="G132" s="5" t="s">
        <v>44</v>
      </c>
      <c r="H132" s="5" t="s">
        <v>45</v>
      </c>
      <c r="I132" s="5" t="s">
        <v>45</v>
      </c>
      <c r="J132" s="5">
        <v>2010</v>
      </c>
      <c r="L132" s="1">
        <v>0</v>
      </c>
      <c r="M132" s="1">
        <v>0.5</v>
      </c>
      <c r="N132" s="1">
        <v>1</v>
      </c>
      <c r="O132" s="1">
        <v>0</v>
      </c>
      <c r="P132" s="1">
        <v>1</v>
      </c>
      <c r="Q132" s="1">
        <v>0</v>
      </c>
      <c r="R132" s="1">
        <v>1</v>
      </c>
      <c r="S132" s="1">
        <v>0</v>
      </c>
      <c r="T132" s="1">
        <v>0</v>
      </c>
      <c r="U132" s="1">
        <v>1</v>
      </c>
      <c r="V132" s="1">
        <v>0.5</v>
      </c>
      <c r="W132" s="1">
        <v>0.5</v>
      </c>
      <c r="X132" s="1">
        <v>0.5</v>
      </c>
      <c r="Y132" s="1">
        <v>1</v>
      </c>
      <c r="Z132" s="7">
        <f t="shared" si="9"/>
        <v>0.5</v>
      </c>
      <c r="AA132" s="8" t="str">
        <f t="shared" si="10"/>
        <v>ALTAMENTE RIESGOSOS</v>
      </c>
      <c r="AB132" s="8" t="str">
        <f t="shared" si="11"/>
        <v>Considerable nivel de riesgo</v>
      </c>
    </row>
    <row r="133" spans="1:28" x14ac:dyDescent="0.2">
      <c r="A133" s="5" t="s">
        <v>343</v>
      </c>
      <c r="B133" s="5">
        <v>24</v>
      </c>
      <c r="C133" s="6" t="str">
        <f t="shared" si="8"/>
        <v>Adulto Joven</v>
      </c>
      <c r="D133" s="5" t="s">
        <v>41</v>
      </c>
      <c r="E133" s="5" t="s">
        <v>42</v>
      </c>
      <c r="F133" s="5" t="s">
        <v>43</v>
      </c>
      <c r="G133" s="5" t="s">
        <v>44</v>
      </c>
      <c r="H133" s="5" t="s">
        <v>45</v>
      </c>
      <c r="I133" s="5" t="s">
        <v>45</v>
      </c>
      <c r="J133" s="5">
        <v>2005</v>
      </c>
      <c r="L133" s="1">
        <v>1</v>
      </c>
      <c r="M133" s="1">
        <v>1</v>
      </c>
      <c r="N133" s="1">
        <v>1</v>
      </c>
      <c r="O133" s="1">
        <v>1</v>
      </c>
      <c r="P133" s="1">
        <v>1</v>
      </c>
      <c r="Q133" s="1">
        <v>0</v>
      </c>
      <c r="R133" s="1">
        <v>1</v>
      </c>
      <c r="S133" s="1">
        <v>0</v>
      </c>
      <c r="T133" s="1">
        <v>1</v>
      </c>
      <c r="U133" s="1">
        <v>1</v>
      </c>
      <c r="V133" s="1">
        <v>1</v>
      </c>
      <c r="W133" s="1">
        <v>1</v>
      </c>
      <c r="X133" s="1">
        <v>1</v>
      </c>
      <c r="Y133" s="1">
        <v>0.5</v>
      </c>
      <c r="Z133" s="7">
        <f t="shared" si="9"/>
        <v>0.8214285714285714</v>
      </c>
      <c r="AA133" s="8" t="str">
        <f t="shared" si="10"/>
        <v>SEGUROS</v>
      </c>
      <c r="AB133" s="8" t="str">
        <f t="shared" si="11"/>
        <v>Bajo nivel de riesgo</v>
      </c>
    </row>
    <row r="134" spans="1:28" x14ac:dyDescent="0.2">
      <c r="A134" s="5" t="s">
        <v>344</v>
      </c>
      <c r="B134" s="5">
        <v>30</v>
      </c>
      <c r="C134" s="6" t="str">
        <f t="shared" si="8"/>
        <v>Adulto</v>
      </c>
      <c r="D134" s="5" t="s">
        <v>41</v>
      </c>
      <c r="E134" s="5" t="s">
        <v>57</v>
      </c>
      <c r="F134" s="5" t="s">
        <v>43</v>
      </c>
      <c r="G134" s="5" t="s">
        <v>44</v>
      </c>
      <c r="H134" s="5" t="s">
        <v>51</v>
      </c>
      <c r="I134" s="5" t="s">
        <v>51</v>
      </c>
      <c r="J134" s="5">
        <v>2012</v>
      </c>
      <c r="L134" s="1">
        <v>0</v>
      </c>
      <c r="M134" s="1">
        <v>1</v>
      </c>
      <c r="N134" s="1">
        <v>0</v>
      </c>
      <c r="O134" s="1">
        <v>0</v>
      </c>
      <c r="P134" s="1">
        <v>0</v>
      </c>
      <c r="Q134" s="1">
        <v>1</v>
      </c>
      <c r="R134" s="1">
        <v>0</v>
      </c>
      <c r="S134" s="1">
        <v>0</v>
      </c>
      <c r="T134" s="1">
        <v>1</v>
      </c>
      <c r="U134" s="1">
        <v>0</v>
      </c>
      <c r="V134" s="1">
        <v>0.5</v>
      </c>
      <c r="W134" s="1">
        <v>0</v>
      </c>
      <c r="X134" s="1">
        <v>0.5</v>
      </c>
      <c r="Y134" s="1">
        <v>0</v>
      </c>
      <c r="Z134" s="7">
        <f t="shared" si="9"/>
        <v>0.2857142857142857</v>
      </c>
      <c r="AA134" s="8" t="str">
        <f t="shared" si="10"/>
        <v>ALTAMENTE RIESGOSOS</v>
      </c>
      <c r="AB134" s="8" t="str">
        <f t="shared" si="11"/>
        <v>Alto nivel de riesgo</v>
      </c>
    </row>
    <row r="135" spans="1:28" x14ac:dyDescent="0.2">
      <c r="A135" s="5" t="s">
        <v>345</v>
      </c>
      <c r="B135" s="5">
        <v>22</v>
      </c>
      <c r="C135" s="6" t="str">
        <f t="shared" si="8"/>
        <v>Adulto Joven</v>
      </c>
      <c r="D135" s="5" t="s">
        <v>41</v>
      </c>
      <c r="E135" s="5" t="s">
        <v>95</v>
      </c>
      <c r="F135" s="5" t="s">
        <v>43</v>
      </c>
      <c r="G135" s="5" t="s">
        <v>44</v>
      </c>
      <c r="H135" s="5" t="s">
        <v>51</v>
      </c>
      <c r="I135" s="5" t="s">
        <v>45</v>
      </c>
      <c r="J135" s="5">
        <v>2009</v>
      </c>
      <c r="L135" s="1">
        <v>1</v>
      </c>
      <c r="M135" s="1">
        <v>1</v>
      </c>
      <c r="N135" s="1">
        <v>1</v>
      </c>
      <c r="O135" s="1">
        <v>0</v>
      </c>
      <c r="P135" s="1">
        <v>1</v>
      </c>
      <c r="Q135" s="1">
        <v>0</v>
      </c>
      <c r="R135" s="1">
        <v>1</v>
      </c>
      <c r="S135" s="1">
        <v>0.5</v>
      </c>
      <c r="T135" s="1">
        <v>1</v>
      </c>
      <c r="U135" s="1">
        <v>0</v>
      </c>
      <c r="V135" s="1">
        <v>0.5</v>
      </c>
      <c r="W135" s="1">
        <v>0.5</v>
      </c>
      <c r="X135" s="1">
        <v>0.5</v>
      </c>
      <c r="Y135" s="1">
        <v>0.5</v>
      </c>
      <c r="Z135" s="7">
        <f t="shared" si="9"/>
        <v>0.6071428571428571</v>
      </c>
      <c r="AA135" s="8" t="str">
        <f t="shared" si="10"/>
        <v>MEDIANAMENTE RIESGOSOS</v>
      </c>
      <c r="AB135" s="8" t="str">
        <f t="shared" si="11"/>
        <v>Moderado nivel de riesgo</v>
      </c>
    </row>
    <row r="136" spans="1:28" x14ac:dyDescent="0.2">
      <c r="A136" s="5" t="s">
        <v>346</v>
      </c>
      <c r="B136" s="5">
        <v>27</v>
      </c>
      <c r="C136" s="6" t="str">
        <f t="shared" si="8"/>
        <v>Adulto Joven</v>
      </c>
      <c r="D136" s="5" t="s">
        <v>41</v>
      </c>
      <c r="E136" s="5" t="s">
        <v>42</v>
      </c>
      <c r="F136" s="5" t="s">
        <v>43</v>
      </c>
      <c r="G136" s="5" t="s">
        <v>44</v>
      </c>
      <c r="H136" s="5" t="s">
        <v>45</v>
      </c>
      <c r="I136" s="5" t="s">
        <v>51</v>
      </c>
      <c r="J136" s="5">
        <v>2011</v>
      </c>
      <c r="L136" s="1">
        <v>0</v>
      </c>
      <c r="M136" s="1">
        <v>1</v>
      </c>
      <c r="N136" s="1">
        <v>1</v>
      </c>
      <c r="O136" s="1">
        <v>1</v>
      </c>
      <c r="P136" s="1">
        <v>1</v>
      </c>
      <c r="Q136" s="1">
        <v>0</v>
      </c>
      <c r="R136" s="1">
        <v>0</v>
      </c>
      <c r="S136" s="1">
        <v>1</v>
      </c>
      <c r="T136" s="1">
        <v>0</v>
      </c>
      <c r="U136" s="1">
        <v>1</v>
      </c>
      <c r="V136" s="1">
        <v>1</v>
      </c>
      <c r="W136" s="1">
        <v>1</v>
      </c>
      <c r="X136" s="1">
        <v>1</v>
      </c>
      <c r="Y136" s="1">
        <v>1</v>
      </c>
      <c r="Z136" s="7">
        <f t="shared" si="9"/>
        <v>0.7142857142857143</v>
      </c>
      <c r="AA136" s="8" t="str">
        <f t="shared" si="10"/>
        <v>MEDIANAMENTE RIESGOSOS</v>
      </c>
      <c r="AB136" s="8" t="str">
        <f t="shared" si="11"/>
        <v>Moderado nivel de riesgo</v>
      </c>
    </row>
    <row r="137" spans="1:28" x14ac:dyDescent="0.2">
      <c r="A137" s="5" t="s">
        <v>347</v>
      </c>
      <c r="B137" s="5">
        <v>27</v>
      </c>
      <c r="C137" s="6" t="str">
        <f t="shared" si="8"/>
        <v>Adulto Joven</v>
      </c>
      <c r="D137" s="5" t="s">
        <v>41</v>
      </c>
      <c r="E137" s="5" t="s">
        <v>57</v>
      </c>
      <c r="F137" s="5" t="s">
        <v>43</v>
      </c>
      <c r="G137" s="5" t="s">
        <v>44</v>
      </c>
      <c r="H137" s="5" t="s">
        <v>49</v>
      </c>
      <c r="I137" s="5" t="s">
        <v>45</v>
      </c>
      <c r="J137" s="5">
        <v>2015</v>
      </c>
      <c r="L137" s="1">
        <v>0</v>
      </c>
      <c r="M137" s="1">
        <v>1</v>
      </c>
      <c r="N137" s="1">
        <v>1</v>
      </c>
      <c r="O137" s="1">
        <v>1</v>
      </c>
      <c r="P137" s="1">
        <v>1</v>
      </c>
      <c r="Q137" s="1">
        <v>0</v>
      </c>
      <c r="R137" s="1">
        <v>1</v>
      </c>
      <c r="S137" s="1">
        <v>0.5</v>
      </c>
      <c r="T137" s="1">
        <v>0</v>
      </c>
      <c r="U137" s="1">
        <v>1</v>
      </c>
      <c r="V137" s="1">
        <v>1</v>
      </c>
      <c r="W137" s="1">
        <v>1</v>
      </c>
      <c r="X137" s="1">
        <v>1</v>
      </c>
      <c r="Y137" s="1">
        <v>0</v>
      </c>
      <c r="Z137" s="7">
        <f t="shared" si="9"/>
        <v>0.6785714285714286</v>
      </c>
      <c r="AA137" s="8" t="str">
        <f t="shared" si="10"/>
        <v>MEDIANAMENTE RIESGOSOS</v>
      </c>
      <c r="AB137" s="8" t="str">
        <f t="shared" si="11"/>
        <v>Moderado nivel de riesgo</v>
      </c>
    </row>
    <row r="138" spans="1:28" x14ac:dyDescent="0.2">
      <c r="A138" s="5" t="s">
        <v>348</v>
      </c>
      <c r="B138" s="5">
        <v>22</v>
      </c>
      <c r="C138" s="6" t="str">
        <f t="shared" si="8"/>
        <v>Adulto Joven</v>
      </c>
      <c r="D138" s="5" t="s">
        <v>48</v>
      </c>
      <c r="E138" s="5" t="s">
        <v>46</v>
      </c>
      <c r="F138" s="5" t="s">
        <v>50</v>
      </c>
      <c r="G138" s="5" t="s">
        <v>47</v>
      </c>
      <c r="H138" s="5" t="s">
        <v>45</v>
      </c>
      <c r="I138" s="5" t="s">
        <v>45</v>
      </c>
      <c r="J138" s="5">
        <v>2010</v>
      </c>
      <c r="L138" s="1">
        <v>1</v>
      </c>
      <c r="M138" s="1">
        <v>1</v>
      </c>
      <c r="N138" s="1">
        <v>1</v>
      </c>
      <c r="O138" s="1">
        <v>1</v>
      </c>
      <c r="P138" s="1">
        <v>1</v>
      </c>
      <c r="Q138" s="1">
        <v>1</v>
      </c>
      <c r="R138" s="1">
        <v>1</v>
      </c>
      <c r="S138" s="1">
        <v>1</v>
      </c>
      <c r="T138" s="1">
        <v>0</v>
      </c>
      <c r="U138" s="1">
        <v>1</v>
      </c>
      <c r="V138" s="1">
        <v>1</v>
      </c>
      <c r="W138" s="1">
        <v>0.5</v>
      </c>
      <c r="X138" s="1">
        <v>0.5</v>
      </c>
      <c r="Y138" s="1">
        <v>1</v>
      </c>
      <c r="Z138" s="7">
        <f t="shared" si="9"/>
        <v>0.8571428571428571</v>
      </c>
      <c r="AA138" s="8" t="str">
        <f t="shared" si="10"/>
        <v>SEGUROS</v>
      </c>
      <c r="AB138" s="8" t="str">
        <f t="shared" si="11"/>
        <v>Bajo nivel de riesgo</v>
      </c>
    </row>
    <row r="139" spans="1:28" x14ac:dyDescent="0.2">
      <c r="A139" s="5" t="s">
        <v>349</v>
      </c>
      <c r="B139" s="5">
        <v>19</v>
      </c>
      <c r="C139" s="6" t="str">
        <f t="shared" si="8"/>
        <v>Adulto Joven</v>
      </c>
      <c r="D139" s="5" t="s">
        <v>41</v>
      </c>
      <c r="E139" s="5" t="s">
        <v>42</v>
      </c>
      <c r="F139" s="5" t="s">
        <v>43</v>
      </c>
      <c r="G139" s="5" t="s">
        <v>47</v>
      </c>
      <c r="H139" s="5" t="s">
        <v>45</v>
      </c>
      <c r="I139" s="5" t="s">
        <v>51</v>
      </c>
      <c r="J139" s="5">
        <v>2010</v>
      </c>
      <c r="L139" s="1">
        <v>1</v>
      </c>
      <c r="M139" s="1">
        <v>1</v>
      </c>
      <c r="N139" s="1">
        <v>1</v>
      </c>
      <c r="O139" s="1">
        <v>0</v>
      </c>
      <c r="P139" s="1">
        <v>1</v>
      </c>
      <c r="Q139" s="1">
        <v>0</v>
      </c>
      <c r="R139" s="1">
        <v>0</v>
      </c>
      <c r="S139" s="1">
        <v>0.5</v>
      </c>
      <c r="T139" s="1">
        <v>0</v>
      </c>
      <c r="U139" s="1">
        <v>0</v>
      </c>
      <c r="V139" s="1">
        <v>0.5</v>
      </c>
      <c r="W139" s="1">
        <v>0.5</v>
      </c>
      <c r="X139" s="1">
        <v>1</v>
      </c>
      <c r="Y139" s="1">
        <v>0.5</v>
      </c>
      <c r="Z139" s="7">
        <f t="shared" si="9"/>
        <v>0.5</v>
      </c>
      <c r="AA139" s="8" t="str">
        <f t="shared" si="10"/>
        <v>ALTAMENTE RIESGOSOS</v>
      </c>
      <c r="AB139" s="8" t="str">
        <f t="shared" si="11"/>
        <v>Considerable nivel de riesgo</v>
      </c>
    </row>
    <row r="140" spans="1:28" x14ac:dyDescent="0.2">
      <c r="A140" s="5" t="s">
        <v>350</v>
      </c>
      <c r="B140" s="5">
        <v>23</v>
      </c>
      <c r="C140" s="6" t="str">
        <f t="shared" si="8"/>
        <v>Adulto Joven</v>
      </c>
      <c r="D140" s="5" t="s">
        <v>41</v>
      </c>
      <c r="E140" s="5" t="s">
        <v>102</v>
      </c>
      <c r="F140" s="5" t="s">
        <v>43</v>
      </c>
      <c r="G140" s="5" t="s">
        <v>47</v>
      </c>
      <c r="H140" s="5" t="s">
        <v>51</v>
      </c>
      <c r="I140" s="5" t="s">
        <v>51</v>
      </c>
      <c r="J140" s="5">
        <v>2010</v>
      </c>
      <c r="L140" s="1">
        <v>0</v>
      </c>
      <c r="M140" s="1">
        <v>0.5</v>
      </c>
      <c r="N140" s="1">
        <v>0</v>
      </c>
      <c r="O140" s="1">
        <v>1</v>
      </c>
      <c r="P140" s="1">
        <v>1</v>
      </c>
      <c r="Q140" s="1">
        <v>1</v>
      </c>
      <c r="R140" s="1">
        <v>0</v>
      </c>
      <c r="S140" s="1">
        <v>1</v>
      </c>
      <c r="T140" s="1">
        <v>0</v>
      </c>
      <c r="U140" s="1">
        <v>1</v>
      </c>
      <c r="V140" s="1">
        <v>0.5</v>
      </c>
      <c r="W140" s="1">
        <v>0.5</v>
      </c>
      <c r="X140" s="1">
        <v>1</v>
      </c>
      <c r="Y140" s="1">
        <v>1</v>
      </c>
      <c r="Z140" s="7">
        <f t="shared" si="9"/>
        <v>0.6071428571428571</v>
      </c>
      <c r="AA140" s="8" t="str">
        <f t="shared" si="10"/>
        <v>MEDIANAMENTE RIESGOSOS</v>
      </c>
      <c r="AB140" s="8" t="str">
        <f t="shared" si="11"/>
        <v>Moderado nivel de riesgo</v>
      </c>
    </row>
    <row r="141" spans="1:28" x14ac:dyDescent="0.2">
      <c r="A141" s="5" t="s">
        <v>351</v>
      </c>
      <c r="B141" s="5">
        <v>27</v>
      </c>
      <c r="C141" s="6" t="str">
        <f t="shared" si="8"/>
        <v>Adulto Joven</v>
      </c>
      <c r="D141" s="5" t="s">
        <v>48</v>
      </c>
      <c r="E141" s="5" t="s">
        <v>42</v>
      </c>
      <c r="F141" s="5" t="s">
        <v>50</v>
      </c>
      <c r="G141" s="5" t="s">
        <v>44</v>
      </c>
      <c r="H141" s="5" t="s">
        <v>49</v>
      </c>
      <c r="I141" s="5" t="s">
        <v>49</v>
      </c>
      <c r="J141" s="5">
        <v>2008</v>
      </c>
      <c r="L141" s="1">
        <v>1</v>
      </c>
      <c r="M141" s="1">
        <v>1</v>
      </c>
      <c r="N141" s="1">
        <v>0</v>
      </c>
      <c r="O141" s="1">
        <v>1</v>
      </c>
      <c r="P141" s="1">
        <v>1</v>
      </c>
      <c r="Q141" s="1">
        <v>0</v>
      </c>
      <c r="R141" s="1">
        <v>0</v>
      </c>
      <c r="S141" s="1">
        <v>0.5</v>
      </c>
      <c r="T141" s="1">
        <v>1</v>
      </c>
      <c r="U141" s="1">
        <v>0</v>
      </c>
      <c r="V141" s="1">
        <v>0.5</v>
      </c>
      <c r="W141" s="1">
        <v>0.5</v>
      </c>
      <c r="X141" s="1">
        <v>1</v>
      </c>
      <c r="Y141" s="1">
        <v>0.5</v>
      </c>
      <c r="Z141" s="7">
        <f t="shared" si="9"/>
        <v>0.5714285714285714</v>
      </c>
      <c r="AA141" s="8" t="str">
        <f t="shared" si="10"/>
        <v>MEDIANAMENTE RIESGOSOS</v>
      </c>
      <c r="AB141" s="8" t="str">
        <f t="shared" si="11"/>
        <v>Considerable nivel de riesgo</v>
      </c>
    </row>
    <row r="142" spans="1:28" x14ac:dyDescent="0.2">
      <c r="A142" s="5" t="s">
        <v>352</v>
      </c>
      <c r="B142" s="5">
        <v>27</v>
      </c>
      <c r="C142" s="6" t="str">
        <f t="shared" si="8"/>
        <v>Adulto Joven</v>
      </c>
      <c r="D142" s="5" t="s">
        <v>41</v>
      </c>
      <c r="E142" s="5" t="s">
        <v>103</v>
      </c>
      <c r="F142" s="5" t="s">
        <v>43</v>
      </c>
      <c r="G142" s="5" t="s">
        <v>44</v>
      </c>
      <c r="H142" s="5" t="s">
        <v>49</v>
      </c>
      <c r="I142" s="5" t="s">
        <v>45</v>
      </c>
      <c r="J142" s="5">
        <v>2010</v>
      </c>
      <c r="L142" s="1">
        <v>0</v>
      </c>
      <c r="M142" s="1">
        <v>1</v>
      </c>
      <c r="N142" s="1">
        <v>0</v>
      </c>
      <c r="O142" s="1">
        <v>0</v>
      </c>
      <c r="P142" s="1">
        <v>1</v>
      </c>
      <c r="Q142" s="1">
        <v>1</v>
      </c>
      <c r="R142" s="1">
        <v>0</v>
      </c>
      <c r="S142" s="1">
        <v>1</v>
      </c>
      <c r="T142" s="1">
        <v>0</v>
      </c>
      <c r="U142" s="1">
        <v>1</v>
      </c>
      <c r="V142" s="1">
        <v>1</v>
      </c>
      <c r="W142" s="1">
        <v>0.5</v>
      </c>
      <c r="X142" s="1">
        <v>1</v>
      </c>
      <c r="Y142" s="1">
        <v>1</v>
      </c>
      <c r="Z142" s="7">
        <f t="shared" si="9"/>
        <v>0.6071428571428571</v>
      </c>
      <c r="AA142" s="8" t="str">
        <f t="shared" si="10"/>
        <v>MEDIANAMENTE RIESGOSOS</v>
      </c>
      <c r="AB142" s="8" t="str">
        <f t="shared" si="11"/>
        <v>Moderado nivel de riesgo</v>
      </c>
    </row>
    <row r="143" spans="1:28" x14ac:dyDescent="0.2">
      <c r="A143" s="5" t="s">
        <v>353</v>
      </c>
      <c r="B143" s="5">
        <v>22</v>
      </c>
      <c r="C143" s="6" t="str">
        <f t="shared" si="8"/>
        <v>Adulto Joven</v>
      </c>
      <c r="D143" s="5" t="s">
        <v>41</v>
      </c>
      <c r="E143" s="5" t="s">
        <v>95</v>
      </c>
      <c r="F143" s="5" t="s">
        <v>43</v>
      </c>
      <c r="G143" s="5" t="s">
        <v>44</v>
      </c>
      <c r="H143" s="5" t="s">
        <v>51</v>
      </c>
      <c r="I143" s="5" t="s">
        <v>45</v>
      </c>
      <c r="J143" s="5">
        <v>2009</v>
      </c>
      <c r="L143" s="1">
        <v>1</v>
      </c>
      <c r="M143" s="1">
        <v>1</v>
      </c>
      <c r="N143" s="1">
        <v>1</v>
      </c>
      <c r="O143" s="1">
        <v>0</v>
      </c>
      <c r="P143" s="1">
        <v>1</v>
      </c>
      <c r="Q143" s="1">
        <v>0</v>
      </c>
      <c r="R143" s="1">
        <v>1</v>
      </c>
      <c r="S143" s="1">
        <v>0.5</v>
      </c>
      <c r="T143" s="1">
        <v>1</v>
      </c>
      <c r="U143" s="1">
        <v>0</v>
      </c>
      <c r="V143" s="1">
        <v>0.5</v>
      </c>
      <c r="W143" s="1">
        <v>0.5</v>
      </c>
      <c r="X143" s="1">
        <v>0.5</v>
      </c>
      <c r="Y143" s="1">
        <v>0.5</v>
      </c>
      <c r="Z143" s="7">
        <f t="shared" si="9"/>
        <v>0.6071428571428571</v>
      </c>
      <c r="AA143" s="8" t="str">
        <f t="shared" si="10"/>
        <v>MEDIANAMENTE RIESGOSOS</v>
      </c>
      <c r="AB143" s="8" t="str">
        <f t="shared" si="11"/>
        <v>Moderado nivel de riesgo</v>
      </c>
    </row>
    <row r="144" spans="1:28" x14ac:dyDescent="0.2">
      <c r="A144" s="5" t="s">
        <v>354</v>
      </c>
      <c r="B144" s="5">
        <v>26</v>
      </c>
      <c r="C144" s="6" t="str">
        <f t="shared" si="8"/>
        <v>Adulto Joven</v>
      </c>
      <c r="D144" s="5" t="s">
        <v>48</v>
      </c>
      <c r="E144" s="5" t="s">
        <v>104</v>
      </c>
      <c r="F144" s="5" t="s">
        <v>43</v>
      </c>
      <c r="G144" s="5" t="s">
        <v>44</v>
      </c>
      <c r="H144" s="5" t="s">
        <v>45</v>
      </c>
      <c r="I144" s="5" t="s">
        <v>51</v>
      </c>
      <c r="J144" s="5">
        <v>2012</v>
      </c>
      <c r="L144" s="1">
        <v>0</v>
      </c>
      <c r="M144" s="1">
        <v>1</v>
      </c>
      <c r="N144" s="1">
        <v>1</v>
      </c>
      <c r="O144" s="1">
        <v>1</v>
      </c>
      <c r="P144" s="1">
        <v>1</v>
      </c>
      <c r="Q144" s="1">
        <v>1</v>
      </c>
      <c r="R144" s="1">
        <v>1</v>
      </c>
      <c r="S144" s="1">
        <v>1</v>
      </c>
      <c r="T144" s="1">
        <v>1</v>
      </c>
      <c r="U144" s="1">
        <v>0</v>
      </c>
      <c r="V144" s="1">
        <v>0.5</v>
      </c>
      <c r="W144" s="1">
        <v>0.5</v>
      </c>
      <c r="X144" s="1">
        <v>1</v>
      </c>
      <c r="Y144" s="1">
        <v>0</v>
      </c>
      <c r="Z144" s="7">
        <f t="shared" si="9"/>
        <v>0.7142857142857143</v>
      </c>
      <c r="AA144" s="8" t="str">
        <f t="shared" si="10"/>
        <v>MEDIANAMENTE RIESGOSOS</v>
      </c>
      <c r="AB144" s="8" t="str">
        <f t="shared" si="11"/>
        <v>Moderado nivel de riesgo</v>
      </c>
    </row>
    <row r="145" spans="1:28" x14ac:dyDescent="0.2">
      <c r="A145" s="5" t="s">
        <v>355</v>
      </c>
      <c r="B145" s="5">
        <v>32</v>
      </c>
      <c r="C145" s="6" t="str">
        <f t="shared" si="8"/>
        <v>Adulto</v>
      </c>
      <c r="D145" s="5" t="s">
        <v>41</v>
      </c>
      <c r="E145" s="5" t="s">
        <v>72</v>
      </c>
      <c r="F145" s="5" t="s">
        <v>43</v>
      </c>
      <c r="G145" s="5" t="s">
        <v>47</v>
      </c>
      <c r="H145" s="5" t="s">
        <v>51</v>
      </c>
      <c r="I145" s="5" t="s">
        <v>51</v>
      </c>
      <c r="J145" s="5">
        <v>2010</v>
      </c>
      <c r="L145" s="1">
        <v>0</v>
      </c>
      <c r="M145" s="1">
        <v>1</v>
      </c>
      <c r="N145" s="1">
        <v>1</v>
      </c>
      <c r="O145" s="1">
        <v>1</v>
      </c>
      <c r="P145" s="1">
        <v>1</v>
      </c>
      <c r="Q145" s="1">
        <v>1</v>
      </c>
      <c r="R145" s="1">
        <v>1</v>
      </c>
      <c r="S145" s="1">
        <v>0</v>
      </c>
      <c r="T145" s="1">
        <v>1</v>
      </c>
      <c r="U145" s="1">
        <v>0</v>
      </c>
      <c r="V145" s="1">
        <v>1</v>
      </c>
      <c r="W145" s="1">
        <v>1</v>
      </c>
      <c r="X145" s="1">
        <v>1</v>
      </c>
      <c r="Y145" s="1">
        <v>0</v>
      </c>
      <c r="Z145" s="7">
        <f t="shared" si="9"/>
        <v>0.7142857142857143</v>
      </c>
      <c r="AA145" s="8" t="str">
        <f t="shared" si="10"/>
        <v>MEDIANAMENTE RIESGOSOS</v>
      </c>
      <c r="AB145" s="8" t="str">
        <f t="shared" si="11"/>
        <v>Moderado nivel de riesgo</v>
      </c>
    </row>
    <row r="146" spans="1:28" x14ac:dyDescent="0.2">
      <c r="A146" s="5" t="s">
        <v>356</v>
      </c>
      <c r="B146" s="5">
        <v>27</v>
      </c>
      <c r="C146" s="6" t="str">
        <f t="shared" si="8"/>
        <v>Adulto Joven</v>
      </c>
      <c r="D146" s="5" t="s">
        <v>48</v>
      </c>
      <c r="E146" s="5" t="s">
        <v>42</v>
      </c>
      <c r="F146" s="5" t="s">
        <v>43</v>
      </c>
      <c r="G146" s="5" t="s">
        <v>47</v>
      </c>
      <c r="H146" s="5" t="s">
        <v>45</v>
      </c>
      <c r="I146" s="5" t="s">
        <v>45</v>
      </c>
      <c r="J146" s="5">
        <v>2008</v>
      </c>
      <c r="L146" s="1">
        <v>1</v>
      </c>
      <c r="M146" s="1">
        <v>1</v>
      </c>
      <c r="N146" s="1">
        <v>1</v>
      </c>
      <c r="O146" s="1">
        <v>1</v>
      </c>
      <c r="P146" s="1">
        <v>1</v>
      </c>
      <c r="Q146" s="1">
        <v>0</v>
      </c>
      <c r="R146" s="1">
        <v>1</v>
      </c>
      <c r="S146" s="1">
        <v>1</v>
      </c>
      <c r="T146" s="1">
        <v>1</v>
      </c>
      <c r="U146" s="1">
        <v>1</v>
      </c>
      <c r="V146" s="1">
        <v>0.5</v>
      </c>
      <c r="W146" s="1">
        <v>0.5</v>
      </c>
      <c r="X146" s="1">
        <v>1</v>
      </c>
      <c r="Y146" s="1">
        <v>0.5</v>
      </c>
      <c r="Z146" s="7">
        <f t="shared" si="9"/>
        <v>0.8214285714285714</v>
      </c>
      <c r="AA146" s="8" t="str">
        <f t="shared" si="10"/>
        <v>SEGUROS</v>
      </c>
      <c r="AB146" s="8" t="str">
        <f t="shared" si="11"/>
        <v>Bajo nivel de riesgo</v>
      </c>
    </row>
    <row r="147" spans="1:28" x14ac:dyDescent="0.2">
      <c r="A147" s="5" t="s">
        <v>357</v>
      </c>
      <c r="B147" s="5">
        <v>31</v>
      </c>
      <c r="C147" s="6" t="str">
        <f t="shared" si="8"/>
        <v>Adulto</v>
      </c>
      <c r="D147" s="5" t="s">
        <v>48</v>
      </c>
      <c r="E147" s="5" t="s">
        <v>42</v>
      </c>
      <c r="F147" s="5" t="s">
        <v>43</v>
      </c>
      <c r="G147" s="5" t="s">
        <v>70</v>
      </c>
      <c r="H147" s="5" t="s">
        <v>45</v>
      </c>
      <c r="I147" s="5" t="s">
        <v>51</v>
      </c>
      <c r="J147" s="5">
        <v>2014</v>
      </c>
      <c r="L147" s="1">
        <v>0</v>
      </c>
      <c r="M147" s="1">
        <v>1</v>
      </c>
      <c r="N147" s="1">
        <v>1</v>
      </c>
      <c r="O147" s="1">
        <v>1</v>
      </c>
      <c r="P147" s="1">
        <v>1</v>
      </c>
      <c r="Q147" s="1">
        <v>0</v>
      </c>
      <c r="R147" s="1">
        <v>0</v>
      </c>
      <c r="S147" s="1">
        <v>1</v>
      </c>
      <c r="T147" s="1">
        <v>0</v>
      </c>
      <c r="U147" s="1">
        <v>1</v>
      </c>
      <c r="V147" s="1">
        <v>1</v>
      </c>
      <c r="W147" s="1">
        <v>1</v>
      </c>
      <c r="X147" s="1">
        <v>0</v>
      </c>
      <c r="Y147" s="1">
        <v>1</v>
      </c>
      <c r="Z147" s="7">
        <f t="shared" si="9"/>
        <v>0.6428571428571429</v>
      </c>
      <c r="AA147" s="8" t="str">
        <f t="shared" si="10"/>
        <v>MEDIANAMENTE RIESGOSOS</v>
      </c>
      <c r="AB147" s="8" t="str">
        <f t="shared" si="11"/>
        <v>Moderado nivel de riesgo</v>
      </c>
    </row>
    <row r="148" spans="1:28" x14ac:dyDescent="0.2">
      <c r="A148" s="5" t="s">
        <v>358</v>
      </c>
      <c r="B148" s="5">
        <v>25</v>
      </c>
      <c r="C148" s="6" t="str">
        <f t="shared" si="8"/>
        <v>Adulto Joven</v>
      </c>
      <c r="D148" s="5" t="s">
        <v>41</v>
      </c>
      <c r="E148" s="5" t="s">
        <v>105</v>
      </c>
      <c r="F148" s="5" t="s">
        <v>50</v>
      </c>
      <c r="G148" s="5" t="s">
        <v>44</v>
      </c>
      <c r="H148" s="5" t="s">
        <v>45</v>
      </c>
      <c r="I148" s="5" t="s">
        <v>45</v>
      </c>
      <c r="J148" s="5">
        <v>2011</v>
      </c>
      <c r="L148" s="1">
        <v>0</v>
      </c>
      <c r="M148" s="1">
        <v>1</v>
      </c>
      <c r="N148" s="1">
        <v>0</v>
      </c>
      <c r="O148" s="1">
        <v>1</v>
      </c>
      <c r="P148" s="1">
        <v>1</v>
      </c>
      <c r="Q148" s="1">
        <v>0</v>
      </c>
      <c r="R148" s="1">
        <v>1</v>
      </c>
      <c r="S148" s="1">
        <v>0.5</v>
      </c>
      <c r="T148" s="1">
        <v>0</v>
      </c>
      <c r="U148" s="1">
        <v>1</v>
      </c>
      <c r="V148" s="1">
        <v>0.5</v>
      </c>
      <c r="W148" s="1">
        <v>0</v>
      </c>
      <c r="X148" s="1">
        <v>1</v>
      </c>
      <c r="Y148" s="1">
        <v>0</v>
      </c>
      <c r="Z148" s="7">
        <f t="shared" si="9"/>
        <v>0.5</v>
      </c>
      <c r="AA148" s="8" t="str">
        <f t="shared" si="10"/>
        <v>ALTAMENTE RIESGOSOS</v>
      </c>
      <c r="AB148" s="8" t="str">
        <f t="shared" si="11"/>
        <v>Considerable nivel de riesgo</v>
      </c>
    </row>
    <row r="149" spans="1:28" x14ac:dyDescent="0.2">
      <c r="A149" s="5" t="s">
        <v>359</v>
      </c>
      <c r="B149" s="5">
        <v>27</v>
      </c>
      <c r="C149" s="6" t="str">
        <f t="shared" si="8"/>
        <v>Adulto Joven</v>
      </c>
      <c r="D149" s="5" t="s">
        <v>41</v>
      </c>
      <c r="E149" s="5" t="s">
        <v>72</v>
      </c>
      <c r="F149" s="5" t="s">
        <v>43</v>
      </c>
      <c r="G149" s="5" t="s">
        <v>47</v>
      </c>
      <c r="H149" s="5" t="s">
        <v>51</v>
      </c>
      <c r="I149" s="5" t="s">
        <v>49</v>
      </c>
      <c r="J149" s="5">
        <v>2011</v>
      </c>
      <c r="L149" s="1">
        <v>1</v>
      </c>
      <c r="M149" s="1">
        <v>1</v>
      </c>
      <c r="N149" s="1">
        <v>1</v>
      </c>
      <c r="O149" s="1">
        <v>1</v>
      </c>
      <c r="P149" s="1">
        <v>1</v>
      </c>
      <c r="Q149" s="1">
        <v>1</v>
      </c>
      <c r="R149" s="1">
        <v>0</v>
      </c>
      <c r="S149" s="1">
        <v>0.5</v>
      </c>
      <c r="T149" s="1">
        <v>1</v>
      </c>
      <c r="U149" s="1">
        <v>1</v>
      </c>
      <c r="V149" s="1">
        <v>1</v>
      </c>
      <c r="W149" s="1">
        <v>1</v>
      </c>
      <c r="X149" s="1">
        <v>0</v>
      </c>
      <c r="Y149" s="1">
        <v>0.5</v>
      </c>
      <c r="Z149" s="7">
        <f t="shared" si="9"/>
        <v>0.7857142857142857</v>
      </c>
      <c r="AA149" s="8" t="str">
        <f t="shared" si="10"/>
        <v>SEGUROS</v>
      </c>
      <c r="AB149" s="8" t="str">
        <f t="shared" si="11"/>
        <v>Moderado nivel de riesgo</v>
      </c>
    </row>
    <row r="150" spans="1:28" x14ac:dyDescent="0.2">
      <c r="A150" s="5" t="s">
        <v>360</v>
      </c>
      <c r="B150" s="5">
        <v>20</v>
      </c>
      <c r="C150" s="6" t="str">
        <f t="shared" si="8"/>
        <v>Adulto Joven</v>
      </c>
      <c r="D150" s="5" t="s">
        <v>48</v>
      </c>
      <c r="E150" s="5" t="s">
        <v>66</v>
      </c>
      <c r="F150" s="5" t="s">
        <v>43</v>
      </c>
      <c r="G150" s="5" t="s">
        <v>47</v>
      </c>
      <c r="H150" s="5" t="s">
        <v>51</v>
      </c>
      <c r="I150" s="5" t="s">
        <v>51</v>
      </c>
      <c r="J150" s="5">
        <v>2010</v>
      </c>
      <c r="L150" s="1">
        <v>0</v>
      </c>
      <c r="M150" s="1">
        <v>0</v>
      </c>
      <c r="N150" s="1">
        <v>1</v>
      </c>
      <c r="O150" s="1">
        <v>0</v>
      </c>
      <c r="P150" s="1">
        <v>0</v>
      </c>
      <c r="Q150" s="1">
        <v>0</v>
      </c>
      <c r="R150" s="1">
        <v>0</v>
      </c>
      <c r="S150" s="1">
        <v>0</v>
      </c>
      <c r="T150" s="1">
        <v>1</v>
      </c>
      <c r="U150" s="1">
        <v>0</v>
      </c>
      <c r="V150" s="1">
        <v>0.5</v>
      </c>
      <c r="W150" s="1">
        <v>0.5</v>
      </c>
      <c r="X150" s="1">
        <v>0.5</v>
      </c>
      <c r="Y150" s="1">
        <v>0</v>
      </c>
      <c r="Z150" s="7">
        <f t="shared" si="9"/>
        <v>0.25</v>
      </c>
      <c r="AA150" s="8" t="str">
        <f t="shared" si="10"/>
        <v>DE RIESGO INMINENTE</v>
      </c>
      <c r="AB150" s="8" t="str">
        <f t="shared" si="11"/>
        <v>Alto nivel de riesgo</v>
      </c>
    </row>
    <row r="151" spans="1:28" x14ac:dyDescent="0.2">
      <c r="A151" s="5" t="s">
        <v>361</v>
      </c>
      <c r="B151" s="5">
        <v>28</v>
      </c>
      <c r="C151" s="6" t="str">
        <f t="shared" si="8"/>
        <v>Adulto Joven</v>
      </c>
      <c r="D151" s="5" t="s">
        <v>41</v>
      </c>
      <c r="E151" s="5" t="s">
        <v>106</v>
      </c>
      <c r="F151" s="5" t="s">
        <v>43</v>
      </c>
      <c r="G151" s="5" t="s">
        <v>47</v>
      </c>
      <c r="H151" s="5" t="s">
        <v>45</v>
      </c>
      <c r="I151" s="5" t="s">
        <v>49</v>
      </c>
      <c r="J151" s="5">
        <v>2015</v>
      </c>
      <c r="L151" s="1">
        <v>1</v>
      </c>
      <c r="M151" s="1">
        <v>1</v>
      </c>
      <c r="N151" s="1">
        <v>1</v>
      </c>
      <c r="O151" s="1">
        <v>1</v>
      </c>
      <c r="P151" s="1">
        <v>1</v>
      </c>
      <c r="Q151" s="1">
        <v>1</v>
      </c>
      <c r="R151" s="1">
        <v>0</v>
      </c>
      <c r="S151" s="1">
        <v>1</v>
      </c>
      <c r="T151" s="1">
        <v>0</v>
      </c>
      <c r="U151" s="1">
        <v>1</v>
      </c>
      <c r="V151" s="1">
        <v>0.5</v>
      </c>
      <c r="W151" s="1">
        <v>0.5</v>
      </c>
      <c r="X151" s="1">
        <v>0.5</v>
      </c>
      <c r="Y151" s="1">
        <v>0</v>
      </c>
      <c r="Z151" s="7">
        <f t="shared" si="9"/>
        <v>0.6785714285714286</v>
      </c>
      <c r="AA151" s="8" t="str">
        <f t="shared" si="10"/>
        <v>MEDIANAMENTE RIESGOSOS</v>
      </c>
      <c r="AB151" s="8" t="str">
        <f t="shared" si="11"/>
        <v>Moderado nivel de riesgo</v>
      </c>
    </row>
    <row r="152" spans="1:28" x14ac:dyDescent="0.2">
      <c r="A152" s="5" t="s">
        <v>362</v>
      </c>
      <c r="B152" s="5">
        <v>27</v>
      </c>
      <c r="C152" s="6" t="str">
        <f t="shared" si="8"/>
        <v>Adulto Joven</v>
      </c>
      <c r="D152" s="5" t="s">
        <v>48</v>
      </c>
      <c r="E152" s="5" t="s">
        <v>42</v>
      </c>
      <c r="F152" s="5" t="s">
        <v>43</v>
      </c>
      <c r="G152" s="5" t="s">
        <v>47</v>
      </c>
      <c r="H152" s="5" t="s">
        <v>45</v>
      </c>
      <c r="I152" s="5" t="s">
        <v>45</v>
      </c>
      <c r="J152" s="5">
        <v>2010</v>
      </c>
      <c r="L152" s="1">
        <v>1</v>
      </c>
      <c r="M152" s="1">
        <v>1</v>
      </c>
      <c r="N152" s="1">
        <v>1</v>
      </c>
      <c r="O152" s="1">
        <v>1</v>
      </c>
      <c r="P152" s="1">
        <v>1</v>
      </c>
      <c r="Q152" s="1">
        <v>1</v>
      </c>
      <c r="R152" s="1">
        <v>1</v>
      </c>
      <c r="S152" s="1">
        <v>1</v>
      </c>
      <c r="T152" s="1">
        <v>0</v>
      </c>
      <c r="U152" s="1">
        <v>1</v>
      </c>
      <c r="V152" s="1">
        <v>0.5</v>
      </c>
      <c r="W152" s="1">
        <v>0.5</v>
      </c>
      <c r="X152" s="1">
        <v>1</v>
      </c>
      <c r="Y152" s="1">
        <v>0.5</v>
      </c>
      <c r="Z152" s="7">
        <f t="shared" si="9"/>
        <v>0.8214285714285714</v>
      </c>
      <c r="AA152" s="8" t="str">
        <f t="shared" si="10"/>
        <v>SEGUROS</v>
      </c>
      <c r="AB152" s="8" t="str">
        <f t="shared" si="11"/>
        <v>Bajo nivel de riesgo</v>
      </c>
    </row>
    <row r="153" spans="1:28" x14ac:dyDescent="0.2">
      <c r="A153" s="5" t="s">
        <v>363</v>
      </c>
      <c r="B153" s="5">
        <v>24</v>
      </c>
      <c r="C153" s="6" t="str">
        <f t="shared" si="8"/>
        <v>Adulto Joven</v>
      </c>
      <c r="D153" s="5" t="s">
        <v>48</v>
      </c>
      <c r="E153" s="5" t="s">
        <v>57</v>
      </c>
      <c r="F153" s="5" t="s">
        <v>43</v>
      </c>
      <c r="G153" s="5" t="s">
        <v>44</v>
      </c>
      <c r="H153" s="5" t="s">
        <v>45</v>
      </c>
      <c r="I153" s="5" t="s">
        <v>45</v>
      </c>
      <c r="J153" s="5">
        <v>2007</v>
      </c>
      <c r="L153" s="1">
        <v>0</v>
      </c>
      <c r="M153" s="1">
        <v>0</v>
      </c>
      <c r="N153" s="1">
        <v>0</v>
      </c>
      <c r="O153" s="1">
        <v>0</v>
      </c>
      <c r="P153" s="1">
        <v>0</v>
      </c>
      <c r="Q153" s="1">
        <v>1</v>
      </c>
      <c r="R153" s="1">
        <v>0</v>
      </c>
      <c r="S153" s="1">
        <v>0</v>
      </c>
      <c r="T153" s="1">
        <v>1</v>
      </c>
      <c r="U153" s="1">
        <v>0</v>
      </c>
      <c r="V153" s="1">
        <v>0.5</v>
      </c>
      <c r="W153" s="1">
        <v>0</v>
      </c>
      <c r="X153" s="1">
        <v>0.5</v>
      </c>
      <c r="Y153" s="1">
        <v>0.5</v>
      </c>
      <c r="Z153" s="7">
        <f t="shared" si="9"/>
        <v>0.25</v>
      </c>
      <c r="AA153" s="8" t="str">
        <f t="shared" si="10"/>
        <v>DE RIESGO INMINENTE</v>
      </c>
      <c r="AB153" s="8" t="str">
        <f t="shared" si="11"/>
        <v>Alto nivel de riesgo</v>
      </c>
    </row>
    <row r="154" spans="1:28" x14ac:dyDescent="0.2">
      <c r="A154" s="5" t="s">
        <v>364</v>
      </c>
      <c r="B154" s="5">
        <v>27</v>
      </c>
      <c r="C154" s="6" t="str">
        <f t="shared" si="8"/>
        <v>Adulto Joven</v>
      </c>
      <c r="D154" s="5" t="s">
        <v>48</v>
      </c>
      <c r="E154" s="5" t="s">
        <v>107</v>
      </c>
      <c r="F154" s="5" t="s">
        <v>50</v>
      </c>
      <c r="G154" s="5" t="s">
        <v>70</v>
      </c>
      <c r="H154" s="5" t="s">
        <v>49</v>
      </c>
      <c r="I154" s="5" t="s">
        <v>49</v>
      </c>
      <c r="J154" s="5">
        <v>2016</v>
      </c>
      <c r="L154" s="1">
        <v>0</v>
      </c>
      <c r="M154" s="1">
        <v>1</v>
      </c>
      <c r="N154" s="1">
        <v>1</v>
      </c>
      <c r="O154" s="1">
        <v>1</v>
      </c>
      <c r="P154" s="1">
        <v>1</v>
      </c>
      <c r="Q154" s="1">
        <v>0</v>
      </c>
      <c r="R154" s="1">
        <v>1</v>
      </c>
      <c r="S154" s="1">
        <v>1</v>
      </c>
      <c r="T154" s="1">
        <v>1</v>
      </c>
      <c r="U154" s="1">
        <v>0</v>
      </c>
      <c r="V154" s="1">
        <v>0.5</v>
      </c>
      <c r="W154" s="1">
        <v>1</v>
      </c>
      <c r="X154" s="1">
        <v>0</v>
      </c>
      <c r="Y154" s="1">
        <v>1</v>
      </c>
      <c r="Z154" s="7">
        <f t="shared" si="9"/>
        <v>0.6785714285714286</v>
      </c>
      <c r="AA154" s="8" t="str">
        <f t="shared" si="10"/>
        <v>MEDIANAMENTE RIESGOSOS</v>
      </c>
      <c r="AB154" s="8" t="str">
        <f t="shared" si="11"/>
        <v>Moderado nivel de riesgo</v>
      </c>
    </row>
    <row r="155" spans="1:28" x14ac:dyDescent="0.2">
      <c r="A155" s="5" t="s">
        <v>365</v>
      </c>
      <c r="B155" s="5">
        <v>25</v>
      </c>
      <c r="C155" s="6" t="str">
        <f t="shared" si="8"/>
        <v>Adulto Joven</v>
      </c>
      <c r="D155" s="5" t="s">
        <v>48</v>
      </c>
      <c r="E155" s="5" t="s">
        <v>57</v>
      </c>
      <c r="F155" s="5" t="s">
        <v>43</v>
      </c>
      <c r="G155" s="5" t="s">
        <v>44</v>
      </c>
      <c r="H155" s="5" t="s">
        <v>45</v>
      </c>
      <c r="I155" s="5" t="s">
        <v>49</v>
      </c>
      <c r="J155" s="5">
        <v>2008</v>
      </c>
      <c r="L155" s="1">
        <v>0</v>
      </c>
      <c r="M155" s="1">
        <v>1</v>
      </c>
      <c r="N155" s="1">
        <v>1</v>
      </c>
      <c r="O155" s="1">
        <v>1</v>
      </c>
      <c r="P155" s="1">
        <v>1</v>
      </c>
      <c r="Q155" s="1">
        <v>1</v>
      </c>
      <c r="R155" s="1">
        <v>1</v>
      </c>
      <c r="S155" s="1">
        <v>1</v>
      </c>
      <c r="T155" s="1">
        <v>1</v>
      </c>
      <c r="U155" s="1">
        <v>0</v>
      </c>
      <c r="V155" s="1">
        <v>0</v>
      </c>
      <c r="W155" s="1">
        <v>1</v>
      </c>
      <c r="X155" s="1">
        <v>1</v>
      </c>
      <c r="Y155" s="1">
        <v>0.5</v>
      </c>
      <c r="Z155" s="7">
        <f t="shared" si="9"/>
        <v>0.75</v>
      </c>
      <c r="AA155" s="8" t="str">
        <f t="shared" si="10"/>
        <v>MEDIANAMENTE RIESGOSOS</v>
      </c>
      <c r="AB155" s="8" t="str">
        <f t="shared" si="11"/>
        <v>Moderado nivel de riesgo</v>
      </c>
    </row>
    <row r="156" spans="1:28" x14ac:dyDescent="0.2">
      <c r="A156" s="5" t="s">
        <v>366</v>
      </c>
      <c r="B156" s="5">
        <v>30</v>
      </c>
      <c r="C156" s="6" t="str">
        <f t="shared" si="8"/>
        <v>Adulto</v>
      </c>
      <c r="D156" s="5" t="s">
        <v>48</v>
      </c>
      <c r="E156" s="5" t="s">
        <v>42</v>
      </c>
      <c r="F156" s="5" t="s">
        <v>43</v>
      </c>
      <c r="G156" s="5" t="s">
        <v>70</v>
      </c>
      <c r="H156" s="5" t="s">
        <v>45</v>
      </c>
      <c r="I156" s="5" t="s">
        <v>51</v>
      </c>
      <c r="J156" s="5">
        <v>2012</v>
      </c>
      <c r="L156" s="1">
        <v>0</v>
      </c>
      <c r="M156" s="1">
        <v>1</v>
      </c>
      <c r="N156" s="1">
        <v>1</v>
      </c>
      <c r="O156" s="1">
        <v>1</v>
      </c>
      <c r="P156" s="1">
        <v>1</v>
      </c>
      <c r="Q156" s="1">
        <v>1</v>
      </c>
      <c r="R156" s="1">
        <v>0</v>
      </c>
      <c r="S156" s="1">
        <v>1</v>
      </c>
      <c r="T156" s="1">
        <v>0</v>
      </c>
      <c r="U156" s="1">
        <v>1</v>
      </c>
      <c r="V156" s="1">
        <v>1</v>
      </c>
      <c r="W156" s="1">
        <v>1</v>
      </c>
      <c r="X156" s="1">
        <v>1</v>
      </c>
      <c r="Y156" s="1">
        <v>1</v>
      </c>
      <c r="Z156" s="7">
        <f t="shared" si="9"/>
        <v>0.7857142857142857</v>
      </c>
      <c r="AA156" s="8" t="str">
        <f t="shared" si="10"/>
        <v>SEGUROS</v>
      </c>
      <c r="AB156" s="8" t="str">
        <f t="shared" si="11"/>
        <v>Moderado nivel de riesgo</v>
      </c>
    </row>
    <row r="157" spans="1:28" x14ac:dyDescent="0.2">
      <c r="A157" s="5" t="s">
        <v>367</v>
      </c>
      <c r="B157" s="5">
        <v>25</v>
      </c>
      <c r="C157" s="6" t="str">
        <f t="shared" si="8"/>
        <v>Adulto Joven</v>
      </c>
      <c r="D157" s="5" t="s">
        <v>48</v>
      </c>
      <c r="E157" s="5" t="s">
        <v>42</v>
      </c>
      <c r="F157" s="5" t="s">
        <v>43</v>
      </c>
      <c r="G157" s="5" t="s">
        <v>44</v>
      </c>
      <c r="H157" s="5" t="s">
        <v>51</v>
      </c>
      <c r="I157" s="5" t="s">
        <v>51</v>
      </c>
      <c r="J157" s="5">
        <v>2002</v>
      </c>
      <c r="L157" s="1">
        <v>0</v>
      </c>
      <c r="M157" s="1">
        <v>1</v>
      </c>
      <c r="N157" s="1">
        <v>1</v>
      </c>
      <c r="O157" s="1">
        <v>1</v>
      </c>
      <c r="P157" s="1">
        <v>1</v>
      </c>
      <c r="Q157" s="1">
        <v>1</v>
      </c>
      <c r="R157" s="1">
        <v>0</v>
      </c>
      <c r="S157" s="1">
        <v>1</v>
      </c>
      <c r="T157" s="1">
        <v>1</v>
      </c>
      <c r="U157" s="1">
        <v>0</v>
      </c>
      <c r="V157" s="1">
        <v>1</v>
      </c>
      <c r="W157" s="1">
        <v>1</v>
      </c>
      <c r="X157" s="1">
        <v>0</v>
      </c>
      <c r="Y157" s="1">
        <v>1</v>
      </c>
      <c r="Z157" s="7">
        <f t="shared" si="9"/>
        <v>0.7142857142857143</v>
      </c>
      <c r="AA157" s="8" t="str">
        <f t="shared" si="10"/>
        <v>MEDIANAMENTE RIESGOSOS</v>
      </c>
      <c r="AB157" s="8" t="str">
        <f t="shared" si="11"/>
        <v>Moderado nivel de riesgo</v>
      </c>
    </row>
    <row r="158" spans="1:28" x14ac:dyDescent="0.2">
      <c r="A158" s="5" t="s">
        <v>368</v>
      </c>
      <c r="B158" s="5">
        <v>24</v>
      </c>
      <c r="C158" s="6" t="str">
        <f t="shared" si="8"/>
        <v>Adulto Joven</v>
      </c>
      <c r="D158" s="5" t="s">
        <v>48</v>
      </c>
      <c r="E158" s="5" t="s">
        <v>72</v>
      </c>
      <c r="F158" s="5" t="s">
        <v>43</v>
      </c>
      <c r="G158" s="5" t="s">
        <v>47</v>
      </c>
      <c r="H158" s="5" t="s">
        <v>45</v>
      </c>
      <c r="I158" s="5" t="s">
        <v>45</v>
      </c>
      <c r="J158" s="5">
        <v>2010</v>
      </c>
      <c r="L158" s="1">
        <v>0</v>
      </c>
      <c r="M158" s="1">
        <v>0</v>
      </c>
      <c r="N158" s="1">
        <v>1</v>
      </c>
      <c r="O158" s="1">
        <v>0</v>
      </c>
      <c r="P158" s="1">
        <v>1</v>
      </c>
      <c r="Q158" s="1">
        <v>0</v>
      </c>
      <c r="R158" s="1">
        <v>1</v>
      </c>
      <c r="S158" s="1">
        <v>0</v>
      </c>
      <c r="T158" s="1">
        <v>0</v>
      </c>
      <c r="U158" s="1">
        <v>0</v>
      </c>
      <c r="V158" s="1">
        <v>0.5</v>
      </c>
      <c r="W158" s="1">
        <v>0.5</v>
      </c>
      <c r="X158" s="1">
        <v>1</v>
      </c>
      <c r="Y158" s="1">
        <v>0</v>
      </c>
      <c r="Z158" s="7">
        <f t="shared" si="9"/>
        <v>0.35714285714285715</v>
      </c>
      <c r="AA158" s="8" t="str">
        <f t="shared" si="10"/>
        <v>ALTAMENTE RIESGOSOS</v>
      </c>
      <c r="AB158" s="8" t="str">
        <f t="shared" si="11"/>
        <v>Alto nivel de riesgo</v>
      </c>
    </row>
    <row r="159" spans="1:28" x14ac:dyDescent="0.2">
      <c r="A159" s="5" t="s">
        <v>369</v>
      </c>
      <c r="B159" s="5">
        <v>24</v>
      </c>
      <c r="C159" s="6" t="str">
        <f t="shared" si="8"/>
        <v>Adulto Joven</v>
      </c>
      <c r="D159" s="5" t="s">
        <v>48</v>
      </c>
      <c r="E159" s="5" t="s">
        <v>42</v>
      </c>
      <c r="F159" s="5" t="s">
        <v>43</v>
      </c>
      <c r="G159" s="5" t="s">
        <v>47</v>
      </c>
      <c r="H159" s="5" t="s">
        <v>45</v>
      </c>
      <c r="I159" s="5" t="s">
        <v>45</v>
      </c>
      <c r="J159" s="5">
        <v>2007</v>
      </c>
      <c r="L159" s="1">
        <v>1</v>
      </c>
      <c r="M159" s="1">
        <v>1</v>
      </c>
      <c r="N159" s="1">
        <v>0</v>
      </c>
      <c r="O159" s="1">
        <v>1</v>
      </c>
      <c r="P159" s="1">
        <v>1</v>
      </c>
      <c r="Q159" s="1">
        <v>0</v>
      </c>
      <c r="R159" s="1">
        <v>1</v>
      </c>
      <c r="S159" s="1">
        <v>1</v>
      </c>
      <c r="T159" s="1">
        <v>0</v>
      </c>
      <c r="U159" s="1">
        <v>1</v>
      </c>
      <c r="V159" s="1">
        <v>1</v>
      </c>
      <c r="W159" s="1">
        <v>1</v>
      </c>
      <c r="X159" s="1">
        <v>1</v>
      </c>
      <c r="Y159" s="1">
        <v>1</v>
      </c>
      <c r="Z159" s="7">
        <f t="shared" si="9"/>
        <v>0.7857142857142857</v>
      </c>
      <c r="AA159" s="8" t="str">
        <f t="shared" si="10"/>
        <v>SEGUROS</v>
      </c>
      <c r="AB159" s="8" t="str">
        <f t="shared" si="11"/>
        <v>Moderado nivel de riesgo</v>
      </c>
    </row>
    <row r="160" spans="1:28" x14ac:dyDescent="0.2">
      <c r="A160" s="5" t="s">
        <v>370</v>
      </c>
      <c r="B160" s="5">
        <v>24</v>
      </c>
      <c r="C160" s="6" t="str">
        <f t="shared" si="8"/>
        <v>Adulto Joven</v>
      </c>
      <c r="D160" s="5" t="s">
        <v>41</v>
      </c>
      <c r="E160" s="5" t="s">
        <v>46</v>
      </c>
      <c r="F160" s="5" t="s">
        <v>43</v>
      </c>
      <c r="G160" s="5" t="s">
        <v>47</v>
      </c>
      <c r="H160" s="5" t="s">
        <v>45</v>
      </c>
      <c r="I160" s="5" t="s">
        <v>45</v>
      </c>
      <c r="J160" s="5">
        <v>2011</v>
      </c>
      <c r="L160" s="1">
        <v>0</v>
      </c>
      <c r="M160" s="1">
        <v>0</v>
      </c>
      <c r="N160" s="1">
        <v>0</v>
      </c>
      <c r="O160" s="1">
        <v>1</v>
      </c>
      <c r="P160" s="1">
        <v>1</v>
      </c>
      <c r="Q160" s="1">
        <v>0</v>
      </c>
      <c r="R160" s="1">
        <v>0</v>
      </c>
      <c r="S160" s="1">
        <v>1</v>
      </c>
      <c r="T160" s="1">
        <v>0</v>
      </c>
      <c r="U160" s="1">
        <v>1</v>
      </c>
      <c r="V160" s="1">
        <v>1</v>
      </c>
      <c r="W160" s="1">
        <v>0.5</v>
      </c>
      <c r="X160" s="1">
        <v>1</v>
      </c>
      <c r="Y160" s="1">
        <v>1</v>
      </c>
      <c r="Z160" s="7">
        <f t="shared" si="9"/>
        <v>0.5357142857142857</v>
      </c>
      <c r="AA160" s="8" t="str">
        <f t="shared" si="10"/>
        <v>MEDIANAMENTE RIESGOSOS</v>
      </c>
      <c r="AB160" s="8" t="str">
        <f t="shared" si="11"/>
        <v>Considerable nivel de riesgo</v>
      </c>
    </row>
    <row r="161" spans="1:28" x14ac:dyDescent="0.2">
      <c r="A161" s="5" t="s">
        <v>371</v>
      </c>
      <c r="B161" s="5">
        <v>62</v>
      </c>
      <c r="C161" s="6" t="str">
        <f t="shared" si="8"/>
        <v>Adulto Mayor</v>
      </c>
      <c r="D161" s="5" t="s">
        <v>41</v>
      </c>
      <c r="E161" s="5" t="s">
        <v>42</v>
      </c>
      <c r="F161" s="5" t="s">
        <v>43</v>
      </c>
      <c r="G161" s="5" t="s">
        <v>44</v>
      </c>
      <c r="H161" s="5" t="s">
        <v>65</v>
      </c>
      <c r="I161" s="5" t="s">
        <v>51</v>
      </c>
      <c r="J161" s="5">
        <v>2012</v>
      </c>
      <c r="L161" s="1">
        <v>0</v>
      </c>
      <c r="M161" s="1">
        <v>1</v>
      </c>
      <c r="N161" s="1">
        <v>1</v>
      </c>
      <c r="O161" s="1">
        <v>1</v>
      </c>
      <c r="P161" s="1">
        <v>1</v>
      </c>
      <c r="Q161" s="1">
        <v>1</v>
      </c>
      <c r="R161" s="1">
        <v>1</v>
      </c>
      <c r="S161" s="1">
        <v>1</v>
      </c>
      <c r="T161" s="1">
        <v>0</v>
      </c>
      <c r="U161" s="1">
        <v>1</v>
      </c>
      <c r="V161" s="1">
        <v>0.5</v>
      </c>
      <c r="W161" s="1">
        <v>0.5</v>
      </c>
      <c r="X161" s="1">
        <v>1</v>
      </c>
      <c r="Y161" s="1">
        <v>1</v>
      </c>
      <c r="Z161" s="7">
        <f t="shared" si="9"/>
        <v>0.7857142857142857</v>
      </c>
      <c r="AA161" s="8" t="str">
        <f t="shared" si="10"/>
        <v>SEGUROS</v>
      </c>
      <c r="AB161" s="8" t="str">
        <f t="shared" si="11"/>
        <v>Moderado nivel de riesgo</v>
      </c>
    </row>
    <row r="162" spans="1:28" x14ac:dyDescent="0.2">
      <c r="A162" s="5" t="s">
        <v>372</v>
      </c>
      <c r="B162" s="5">
        <v>55</v>
      </c>
      <c r="C162" s="6" t="str">
        <f t="shared" si="8"/>
        <v>Adulto</v>
      </c>
      <c r="D162" s="5" t="s">
        <v>41</v>
      </c>
      <c r="E162" s="5" t="s">
        <v>42</v>
      </c>
      <c r="F162" s="5" t="s">
        <v>43</v>
      </c>
      <c r="G162" s="5" t="s">
        <v>44</v>
      </c>
      <c r="H162" s="5" t="s">
        <v>45</v>
      </c>
      <c r="I162" s="5" t="s">
        <v>45</v>
      </c>
      <c r="J162" s="5">
        <v>2010</v>
      </c>
      <c r="L162" s="1">
        <v>0</v>
      </c>
      <c r="M162" s="1">
        <v>0.5</v>
      </c>
      <c r="N162" s="1">
        <v>1</v>
      </c>
      <c r="O162" s="1">
        <v>1</v>
      </c>
      <c r="P162" s="1">
        <v>1</v>
      </c>
      <c r="Q162" s="1">
        <v>1</v>
      </c>
      <c r="R162" s="1">
        <v>1</v>
      </c>
      <c r="S162" s="1">
        <v>0.5</v>
      </c>
      <c r="T162" s="1">
        <v>0</v>
      </c>
      <c r="U162" s="1">
        <v>1</v>
      </c>
      <c r="V162" s="1">
        <v>0.5</v>
      </c>
      <c r="W162" s="1">
        <v>0.5</v>
      </c>
      <c r="X162" s="1">
        <v>1</v>
      </c>
      <c r="Y162" s="1">
        <v>0.5</v>
      </c>
      <c r="Z162" s="7">
        <f t="shared" si="9"/>
        <v>0.6785714285714286</v>
      </c>
      <c r="AA162" s="8" t="str">
        <f t="shared" si="10"/>
        <v>MEDIANAMENTE RIESGOSOS</v>
      </c>
      <c r="AB162" s="8" t="str">
        <f t="shared" si="11"/>
        <v>Moderado nivel de riesgo</v>
      </c>
    </row>
    <row r="163" spans="1:28" x14ac:dyDescent="0.2">
      <c r="A163" s="5" t="s">
        <v>373</v>
      </c>
      <c r="B163" s="5">
        <v>82</v>
      </c>
      <c r="C163" s="6" t="str">
        <f t="shared" si="8"/>
        <v>Adulto Mayor</v>
      </c>
      <c r="D163" s="5" t="s">
        <v>48</v>
      </c>
      <c r="E163" s="5" t="s">
        <v>108</v>
      </c>
      <c r="F163" s="5" t="s">
        <v>43</v>
      </c>
      <c r="G163" s="5" t="s">
        <v>47</v>
      </c>
      <c r="H163" s="5" t="s">
        <v>65</v>
      </c>
      <c r="I163" s="5" t="s">
        <v>65</v>
      </c>
      <c r="J163" s="5">
        <v>2019</v>
      </c>
      <c r="L163" s="1">
        <v>0</v>
      </c>
      <c r="M163" s="1">
        <v>1</v>
      </c>
      <c r="N163" s="1">
        <v>1</v>
      </c>
      <c r="O163" s="1">
        <v>0</v>
      </c>
      <c r="P163" s="1">
        <v>1</v>
      </c>
      <c r="Q163" s="1">
        <v>1</v>
      </c>
      <c r="R163" s="1">
        <v>1</v>
      </c>
      <c r="S163" s="1">
        <v>1</v>
      </c>
      <c r="T163" s="1">
        <v>0</v>
      </c>
      <c r="U163" s="1">
        <v>0</v>
      </c>
      <c r="V163" s="1">
        <v>0.5</v>
      </c>
      <c r="W163" s="1">
        <v>0.5</v>
      </c>
      <c r="X163" s="1">
        <v>1</v>
      </c>
      <c r="Y163" s="1">
        <v>0</v>
      </c>
      <c r="Z163" s="7">
        <f t="shared" si="9"/>
        <v>0.5714285714285714</v>
      </c>
      <c r="AA163" s="8" t="str">
        <f t="shared" si="10"/>
        <v>MEDIANAMENTE RIESGOSOS</v>
      </c>
      <c r="AB163" s="8" t="str">
        <f t="shared" si="11"/>
        <v>Considerable nivel de riesgo</v>
      </c>
    </row>
    <row r="164" spans="1:28" x14ac:dyDescent="0.2">
      <c r="A164" s="5" t="s">
        <v>374</v>
      </c>
      <c r="B164" s="5">
        <v>52</v>
      </c>
      <c r="C164" s="6" t="str">
        <f t="shared" si="8"/>
        <v>Adulto</v>
      </c>
      <c r="D164" s="5" t="s">
        <v>48</v>
      </c>
      <c r="E164" s="5" t="s">
        <v>109</v>
      </c>
      <c r="F164" s="5" t="s">
        <v>43</v>
      </c>
      <c r="G164" s="5" t="s">
        <v>44</v>
      </c>
      <c r="H164" s="5" t="s">
        <v>49</v>
      </c>
      <c r="I164" s="5" t="s">
        <v>45</v>
      </c>
      <c r="J164" s="5">
        <v>2010</v>
      </c>
      <c r="L164" s="1">
        <v>1</v>
      </c>
      <c r="M164" s="1">
        <v>1</v>
      </c>
      <c r="N164" s="1">
        <v>1</v>
      </c>
      <c r="O164" s="1">
        <v>1</v>
      </c>
      <c r="P164" s="1">
        <v>1</v>
      </c>
      <c r="Q164" s="1">
        <v>1</v>
      </c>
      <c r="R164" s="1">
        <v>1</v>
      </c>
      <c r="S164" s="1">
        <v>1</v>
      </c>
      <c r="T164" s="1">
        <v>1</v>
      </c>
      <c r="U164" s="1">
        <v>0</v>
      </c>
      <c r="V164" s="1">
        <v>0.5</v>
      </c>
      <c r="W164" s="1">
        <v>0</v>
      </c>
      <c r="X164" s="1">
        <v>1</v>
      </c>
      <c r="Y164" s="1">
        <v>0.5</v>
      </c>
      <c r="Z164" s="7">
        <f t="shared" si="9"/>
        <v>0.7857142857142857</v>
      </c>
      <c r="AA164" s="8" t="str">
        <f t="shared" si="10"/>
        <v>SEGUROS</v>
      </c>
      <c r="AB164" s="8" t="str">
        <f t="shared" si="11"/>
        <v>Moderado nivel de riesgo</v>
      </c>
    </row>
    <row r="165" spans="1:28" x14ac:dyDescent="0.2">
      <c r="A165" s="5" t="s">
        <v>375</v>
      </c>
      <c r="B165" s="5">
        <v>54</v>
      </c>
      <c r="C165" s="6" t="str">
        <f t="shared" si="8"/>
        <v>Adulto</v>
      </c>
      <c r="D165" s="5" t="s">
        <v>41</v>
      </c>
      <c r="E165" s="5" t="s">
        <v>109</v>
      </c>
      <c r="F165" s="5" t="s">
        <v>43</v>
      </c>
      <c r="G165" s="5" t="s">
        <v>47</v>
      </c>
      <c r="H165" s="5" t="s">
        <v>51</v>
      </c>
      <c r="I165" s="5" t="s">
        <v>51</v>
      </c>
      <c r="J165" s="5">
        <v>2010</v>
      </c>
      <c r="L165" s="1">
        <v>0</v>
      </c>
      <c r="M165" s="1">
        <v>0</v>
      </c>
      <c r="N165" s="1">
        <v>1</v>
      </c>
      <c r="O165" s="1">
        <v>1</v>
      </c>
      <c r="P165" s="1">
        <v>1</v>
      </c>
      <c r="Q165" s="1">
        <v>1</v>
      </c>
      <c r="R165" s="1">
        <v>1</v>
      </c>
      <c r="S165" s="1">
        <v>0.5</v>
      </c>
      <c r="T165" s="1">
        <v>0</v>
      </c>
      <c r="U165" s="1">
        <v>1</v>
      </c>
      <c r="V165" s="1">
        <v>0.5</v>
      </c>
      <c r="W165" s="1">
        <v>0.5</v>
      </c>
      <c r="X165" s="1">
        <v>1</v>
      </c>
      <c r="Y165" s="1">
        <v>1</v>
      </c>
      <c r="Z165" s="7">
        <f t="shared" si="9"/>
        <v>0.6785714285714286</v>
      </c>
      <c r="AA165" s="8" t="str">
        <f t="shared" si="10"/>
        <v>MEDIANAMENTE RIESGOSOS</v>
      </c>
      <c r="AB165" s="8" t="str">
        <f t="shared" si="11"/>
        <v>Moderado nivel de riesgo</v>
      </c>
    </row>
    <row r="166" spans="1:28" x14ac:dyDescent="0.2">
      <c r="A166" s="5" t="s">
        <v>376</v>
      </c>
      <c r="B166" s="5">
        <v>51</v>
      </c>
      <c r="C166" s="6" t="str">
        <f t="shared" si="8"/>
        <v>Adulto</v>
      </c>
      <c r="D166" s="5" t="s">
        <v>41</v>
      </c>
      <c r="E166" s="5" t="s">
        <v>110</v>
      </c>
      <c r="F166" s="5" t="s">
        <v>43</v>
      </c>
      <c r="G166" s="5" t="s">
        <v>44</v>
      </c>
      <c r="H166" s="5" t="s">
        <v>49</v>
      </c>
      <c r="I166" s="5" t="s">
        <v>45</v>
      </c>
      <c r="J166" s="5">
        <v>2010</v>
      </c>
      <c r="L166" s="1">
        <v>0</v>
      </c>
      <c r="M166" s="1">
        <v>0.5</v>
      </c>
      <c r="N166" s="1">
        <v>1</v>
      </c>
      <c r="O166" s="1">
        <v>1</v>
      </c>
      <c r="P166" s="1">
        <v>1</v>
      </c>
      <c r="Q166" s="1">
        <v>0</v>
      </c>
      <c r="R166" s="1">
        <v>1</v>
      </c>
      <c r="S166" s="1">
        <v>1</v>
      </c>
      <c r="T166" s="1">
        <v>1</v>
      </c>
      <c r="U166" s="1">
        <v>0</v>
      </c>
      <c r="V166" s="1">
        <v>0</v>
      </c>
      <c r="W166" s="1">
        <v>0.5</v>
      </c>
      <c r="X166" s="1">
        <v>0.5</v>
      </c>
      <c r="Y166" s="1">
        <v>1</v>
      </c>
      <c r="Z166" s="7">
        <f t="shared" si="9"/>
        <v>0.6071428571428571</v>
      </c>
      <c r="AA166" s="8" t="str">
        <f t="shared" si="10"/>
        <v>MEDIANAMENTE RIESGOSOS</v>
      </c>
      <c r="AB166" s="8" t="str">
        <f t="shared" si="11"/>
        <v>Moderado nivel de riesgo</v>
      </c>
    </row>
    <row r="167" spans="1:28" x14ac:dyDescent="0.2">
      <c r="A167" s="5" t="s">
        <v>377</v>
      </c>
      <c r="B167" s="5">
        <v>58</v>
      </c>
      <c r="C167" s="6" t="str">
        <f t="shared" si="8"/>
        <v>Adulto</v>
      </c>
      <c r="D167" s="5" t="s">
        <v>41</v>
      </c>
      <c r="E167" s="5" t="s">
        <v>111</v>
      </c>
      <c r="F167" s="5" t="s">
        <v>43</v>
      </c>
      <c r="G167" s="5" t="s">
        <v>47</v>
      </c>
      <c r="H167" s="5" t="s">
        <v>51</v>
      </c>
      <c r="I167" s="5" t="s">
        <v>51</v>
      </c>
      <c r="J167" s="5">
        <v>2015</v>
      </c>
      <c r="L167" s="1">
        <v>0</v>
      </c>
      <c r="M167" s="1">
        <v>0.5</v>
      </c>
      <c r="N167" s="1">
        <v>1</v>
      </c>
      <c r="O167" s="1">
        <v>1</v>
      </c>
      <c r="P167" s="1">
        <v>1</v>
      </c>
      <c r="Q167" s="1">
        <v>1</v>
      </c>
      <c r="R167" s="1">
        <v>1</v>
      </c>
      <c r="S167" s="1">
        <v>1</v>
      </c>
      <c r="T167" s="1">
        <v>1</v>
      </c>
      <c r="U167" s="1">
        <v>0</v>
      </c>
      <c r="V167" s="1">
        <v>1</v>
      </c>
      <c r="W167" s="1">
        <v>1</v>
      </c>
      <c r="X167" s="1">
        <v>1</v>
      </c>
      <c r="Y167" s="1">
        <v>1</v>
      </c>
      <c r="Z167" s="7">
        <f t="shared" si="9"/>
        <v>0.8214285714285714</v>
      </c>
      <c r="AA167" s="8" t="str">
        <f t="shared" si="10"/>
        <v>SEGUROS</v>
      </c>
      <c r="AB167" s="8" t="str">
        <f t="shared" si="11"/>
        <v>Bajo nivel de riesgo</v>
      </c>
    </row>
    <row r="168" spans="1:28" x14ac:dyDescent="0.2">
      <c r="A168" s="5" t="s">
        <v>378</v>
      </c>
      <c r="B168" s="5">
        <v>55</v>
      </c>
      <c r="C168" s="6" t="str">
        <f t="shared" si="8"/>
        <v>Adulto</v>
      </c>
      <c r="D168" s="5" t="s">
        <v>41</v>
      </c>
      <c r="E168" s="5" t="s">
        <v>71</v>
      </c>
      <c r="F168" s="5" t="s">
        <v>43</v>
      </c>
      <c r="G168" s="5" t="s">
        <v>44</v>
      </c>
      <c r="H168" s="5" t="s">
        <v>45</v>
      </c>
      <c r="I168" s="5" t="s">
        <v>45</v>
      </c>
      <c r="J168" s="5">
        <v>2010</v>
      </c>
      <c r="L168" s="1">
        <v>1</v>
      </c>
      <c r="M168" s="1">
        <v>0.5</v>
      </c>
      <c r="N168" s="1">
        <v>1</v>
      </c>
      <c r="O168" s="1">
        <v>1</v>
      </c>
      <c r="P168" s="1">
        <v>1</v>
      </c>
      <c r="Q168" s="1">
        <v>1</v>
      </c>
      <c r="R168" s="1">
        <v>1</v>
      </c>
      <c r="S168" s="1">
        <v>0.5</v>
      </c>
      <c r="T168" s="1">
        <v>0</v>
      </c>
      <c r="U168" s="1">
        <v>1</v>
      </c>
      <c r="V168" s="1">
        <v>0.5</v>
      </c>
      <c r="W168" s="1">
        <v>1</v>
      </c>
      <c r="X168" s="1">
        <v>1</v>
      </c>
      <c r="Y168" s="1">
        <v>1</v>
      </c>
      <c r="Z168" s="7">
        <f t="shared" si="9"/>
        <v>0.8214285714285714</v>
      </c>
      <c r="AA168" s="8" t="str">
        <f t="shared" si="10"/>
        <v>SEGUROS</v>
      </c>
      <c r="AB168" s="8" t="str">
        <f t="shared" si="11"/>
        <v>Bajo nivel de riesgo</v>
      </c>
    </row>
    <row r="169" spans="1:28" x14ac:dyDescent="0.2">
      <c r="A169" s="5" t="s">
        <v>379</v>
      </c>
      <c r="B169" s="5">
        <v>68</v>
      </c>
      <c r="C169" s="6" t="str">
        <f t="shared" si="8"/>
        <v>Adulto Mayor</v>
      </c>
      <c r="D169" s="5" t="s">
        <v>41</v>
      </c>
      <c r="E169" s="5" t="s">
        <v>42</v>
      </c>
      <c r="F169" s="5" t="s">
        <v>43</v>
      </c>
      <c r="G169" s="5" t="s">
        <v>68</v>
      </c>
      <c r="H169" s="5" t="s">
        <v>65</v>
      </c>
      <c r="I169" s="5" t="s">
        <v>51</v>
      </c>
      <c r="J169" s="5">
        <v>2017</v>
      </c>
      <c r="L169" s="1">
        <v>0</v>
      </c>
      <c r="M169" s="1">
        <v>1</v>
      </c>
      <c r="N169" s="1">
        <v>1</v>
      </c>
      <c r="O169" s="1">
        <v>1</v>
      </c>
      <c r="P169" s="1">
        <v>1</v>
      </c>
      <c r="Q169" s="1">
        <v>0</v>
      </c>
      <c r="R169" s="1">
        <v>1</v>
      </c>
      <c r="S169" s="1">
        <v>0</v>
      </c>
      <c r="T169" s="1">
        <v>1</v>
      </c>
      <c r="U169" s="1">
        <v>0</v>
      </c>
      <c r="V169" s="1">
        <v>1</v>
      </c>
      <c r="W169" s="1">
        <v>0.5</v>
      </c>
      <c r="X169" s="1">
        <v>1</v>
      </c>
      <c r="Y169" s="1">
        <v>0</v>
      </c>
      <c r="Z169" s="7">
        <f t="shared" si="9"/>
        <v>0.6071428571428571</v>
      </c>
      <c r="AA169" s="8" t="str">
        <f t="shared" si="10"/>
        <v>MEDIANAMENTE RIESGOSOS</v>
      </c>
      <c r="AB169" s="8" t="str">
        <f t="shared" si="11"/>
        <v>Moderado nivel de riesgo</v>
      </c>
    </row>
    <row r="170" spans="1:28" x14ac:dyDescent="0.2">
      <c r="A170" s="5" t="s">
        <v>380</v>
      </c>
      <c r="B170" s="5">
        <v>62</v>
      </c>
      <c r="C170" s="6" t="str">
        <f t="shared" si="8"/>
        <v>Adulto Mayor</v>
      </c>
      <c r="D170" s="5" t="s">
        <v>48</v>
      </c>
      <c r="E170" s="5" t="s">
        <v>57</v>
      </c>
      <c r="F170" s="5" t="s">
        <v>43</v>
      </c>
      <c r="G170" s="5" t="s">
        <v>44</v>
      </c>
      <c r="H170" s="5" t="s">
        <v>49</v>
      </c>
      <c r="I170" s="5" t="s">
        <v>45</v>
      </c>
      <c r="J170" s="5">
        <v>2016</v>
      </c>
      <c r="L170" s="1">
        <v>0</v>
      </c>
      <c r="M170" s="1">
        <v>0.5</v>
      </c>
      <c r="N170" s="1">
        <v>0</v>
      </c>
      <c r="O170" s="1">
        <v>1</v>
      </c>
      <c r="P170" s="1">
        <v>1</v>
      </c>
      <c r="Q170" s="1">
        <v>0</v>
      </c>
      <c r="R170" s="1">
        <v>1</v>
      </c>
      <c r="S170" s="1">
        <v>1</v>
      </c>
      <c r="T170" s="1">
        <v>0</v>
      </c>
      <c r="U170" s="1">
        <v>0</v>
      </c>
      <c r="V170" s="1">
        <v>1</v>
      </c>
      <c r="W170" s="1">
        <v>0</v>
      </c>
      <c r="X170" s="1">
        <v>0.5</v>
      </c>
      <c r="Y170" s="1">
        <v>1</v>
      </c>
      <c r="Z170" s="7">
        <f t="shared" si="9"/>
        <v>0.5</v>
      </c>
      <c r="AA170" s="8" t="str">
        <f t="shared" si="10"/>
        <v>ALTAMENTE RIESGOSOS</v>
      </c>
      <c r="AB170" s="8" t="str">
        <f t="shared" si="11"/>
        <v>Considerable nivel de riesgo</v>
      </c>
    </row>
    <row r="171" spans="1:28" x14ac:dyDescent="0.2">
      <c r="A171" s="5" t="s">
        <v>381</v>
      </c>
      <c r="B171" s="5">
        <v>51</v>
      </c>
      <c r="C171" s="6" t="str">
        <f t="shared" si="8"/>
        <v>Adulto</v>
      </c>
      <c r="D171" s="5" t="s">
        <v>41</v>
      </c>
      <c r="E171" s="5" t="s">
        <v>112</v>
      </c>
      <c r="F171" s="5" t="s">
        <v>43</v>
      </c>
      <c r="G171" s="5" t="s">
        <v>44</v>
      </c>
      <c r="H171" s="5" t="s">
        <v>49</v>
      </c>
      <c r="I171" s="5" t="s">
        <v>49</v>
      </c>
      <c r="J171" s="5">
        <v>2000</v>
      </c>
      <c r="L171" s="1">
        <v>0</v>
      </c>
      <c r="M171" s="1">
        <v>1</v>
      </c>
      <c r="N171" s="1">
        <v>1</v>
      </c>
      <c r="O171" s="1">
        <v>1</v>
      </c>
      <c r="P171" s="1">
        <v>1</v>
      </c>
      <c r="Q171" s="1">
        <v>1</v>
      </c>
      <c r="R171" s="1">
        <v>0</v>
      </c>
      <c r="S171" s="1">
        <v>0</v>
      </c>
      <c r="T171" s="1">
        <v>1</v>
      </c>
      <c r="U171" s="1">
        <v>1</v>
      </c>
      <c r="V171" s="1">
        <v>0.5</v>
      </c>
      <c r="W171" s="1">
        <v>1</v>
      </c>
      <c r="X171" s="1">
        <v>0</v>
      </c>
      <c r="Y171" s="1">
        <v>0</v>
      </c>
      <c r="Z171" s="7">
        <f t="shared" si="9"/>
        <v>0.6071428571428571</v>
      </c>
      <c r="AA171" s="8" t="str">
        <f t="shared" si="10"/>
        <v>MEDIANAMENTE RIESGOSOS</v>
      </c>
      <c r="AB171" s="8" t="str">
        <f t="shared" si="11"/>
        <v>Moderado nivel de riesgo</v>
      </c>
    </row>
    <row r="172" spans="1:28" x14ac:dyDescent="0.2">
      <c r="A172" s="5" t="s">
        <v>382</v>
      </c>
      <c r="B172" s="5">
        <v>53</v>
      </c>
      <c r="C172" s="6" t="str">
        <f t="shared" si="8"/>
        <v>Adulto</v>
      </c>
      <c r="D172" s="5" t="s">
        <v>41</v>
      </c>
      <c r="E172" s="5" t="s">
        <v>71</v>
      </c>
      <c r="F172" s="5" t="s">
        <v>43</v>
      </c>
      <c r="G172" s="5" t="s">
        <v>44</v>
      </c>
      <c r="H172" s="5" t="s">
        <v>45</v>
      </c>
      <c r="I172" s="5" t="s">
        <v>45</v>
      </c>
      <c r="J172" s="5">
        <v>2010</v>
      </c>
      <c r="L172" s="1">
        <v>1</v>
      </c>
      <c r="M172" s="1">
        <v>0.5</v>
      </c>
      <c r="N172" s="1">
        <v>1</v>
      </c>
      <c r="O172" s="1">
        <v>1</v>
      </c>
      <c r="P172" s="1">
        <v>1</v>
      </c>
      <c r="Q172" s="1">
        <v>1</v>
      </c>
      <c r="R172" s="1">
        <v>1</v>
      </c>
      <c r="S172" s="1">
        <v>0.5</v>
      </c>
      <c r="T172" s="1">
        <v>0</v>
      </c>
      <c r="U172" s="1">
        <v>1</v>
      </c>
      <c r="V172" s="1">
        <v>1</v>
      </c>
      <c r="W172" s="1">
        <v>1</v>
      </c>
      <c r="X172" s="1">
        <v>1</v>
      </c>
      <c r="Y172" s="1">
        <v>1</v>
      </c>
      <c r="Z172" s="7">
        <f t="shared" si="9"/>
        <v>0.8571428571428571</v>
      </c>
      <c r="AA172" s="8" t="str">
        <f t="shared" si="10"/>
        <v>SEGUROS</v>
      </c>
      <c r="AB172" s="8" t="str">
        <f t="shared" si="11"/>
        <v>Bajo nivel de riesgo</v>
      </c>
    </row>
    <row r="173" spans="1:28" x14ac:dyDescent="0.2">
      <c r="A173" s="5" t="s">
        <v>383</v>
      </c>
      <c r="B173" s="5">
        <v>51</v>
      </c>
      <c r="C173" s="6" t="str">
        <f t="shared" si="8"/>
        <v>Adulto</v>
      </c>
      <c r="D173" s="5" t="s">
        <v>48</v>
      </c>
      <c r="E173" s="5" t="s">
        <v>74</v>
      </c>
      <c r="F173" s="5" t="s">
        <v>50</v>
      </c>
      <c r="G173" s="5" t="s">
        <v>44</v>
      </c>
      <c r="H173" s="5" t="s">
        <v>49</v>
      </c>
      <c r="I173" s="5" t="s">
        <v>49</v>
      </c>
      <c r="J173" s="5">
        <v>2005</v>
      </c>
      <c r="L173" s="1">
        <v>1</v>
      </c>
      <c r="M173" s="1">
        <v>1</v>
      </c>
      <c r="N173" s="1">
        <v>1</v>
      </c>
      <c r="O173" s="1">
        <v>1</v>
      </c>
      <c r="P173" s="1">
        <v>1</v>
      </c>
      <c r="Q173" s="1">
        <v>0</v>
      </c>
      <c r="R173" s="1">
        <v>0</v>
      </c>
      <c r="S173" s="1">
        <v>0</v>
      </c>
      <c r="T173" s="1">
        <v>0</v>
      </c>
      <c r="U173" s="1">
        <v>0</v>
      </c>
      <c r="V173" s="1">
        <v>0</v>
      </c>
      <c r="W173" s="1">
        <v>0</v>
      </c>
      <c r="X173" s="1">
        <v>0</v>
      </c>
      <c r="Y173" s="1">
        <v>0</v>
      </c>
      <c r="Z173" s="7">
        <f t="shared" si="9"/>
        <v>0.35714285714285715</v>
      </c>
      <c r="AA173" s="8" t="str">
        <f t="shared" si="10"/>
        <v>ALTAMENTE RIESGOSOS</v>
      </c>
      <c r="AB173" s="8" t="str">
        <f t="shared" si="11"/>
        <v>Alto nivel de riesgo</v>
      </c>
    </row>
    <row r="174" spans="1:28" x14ac:dyDescent="0.2">
      <c r="A174" s="5" t="s">
        <v>384</v>
      </c>
      <c r="B174" s="5">
        <v>51</v>
      </c>
      <c r="C174" s="6" t="str">
        <f t="shared" si="8"/>
        <v>Adulto</v>
      </c>
      <c r="D174" s="5" t="s">
        <v>48</v>
      </c>
      <c r="E174" s="5" t="s">
        <v>113</v>
      </c>
      <c r="F174" s="5" t="s">
        <v>43</v>
      </c>
      <c r="G174" s="5" t="s">
        <v>70</v>
      </c>
      <c r="H174" s="5" t="s">
        <v>45</v>
      </c>
      <c r="I174" s="5" t="s">
        <v>51</v>
      </c>
      <c r="J174" s="5">
        <v>2012</v>
      </c>
      <c r="L174" s="1">
        <v>0</v>
      </c>
      <c r="M174" s="1">
        <v>1</v>
      </c>
      <c r="N174" s="1">
        <v>1</v>
      </c>
      <c r="O174" s="1">
        <v>1</v>
      </c>
      <c r="P174" s="1">
        <v>1</v>
      </c>
      <c r="Q174" s="1">
        <v>0</v>
      </c>
      <c r="R174" s="1">
        <v>0</v>
      </c>
      <c r="S174" s="1">
        <v>1</v>
      </c>
      <c r="T174" s="1">
        <v>0</v>
      </c>
      <c r="U174" s="1">
        <v>1</v>
      </c>
      <c r="V174" s="1">
        <v>0</v>
      </c>
      <c r="W174" s="1">
        <v>0.5</v>
      </c>
      <c r="X174" s="1">
        <v>1</v>
      </c>
      <c r="Y174" s="1">
        <v>0.5</v>
      </c>
      <c r="Z174" s="7">
        <f t="shared" si="9"/>
        <v>0.5714285714285714</v>
      </c>
      <c r="AA174" s="8" t="str">
        <f t="shared" si="10"/>
        <v>MEDIANAMENTE RIESGOSOS</v>
      </c>
      <c r="AB174" s="8" t="str">
        <f t="shared" si="11"/>
        <v>Considerable nivel de riesgo</v>
      </c>
    </row>
    <row r="175" spans="1:28" x14ac:dyDescent="0.2">
      <c r="A175" s="5" t="s">
        <v>385</v>
      </c>
      <c r="B175" s="5">
        <v>46</v>
      </c>
      <c r="C175" s="6" t="str">
        <f t="shared" si="8"/>
        <v>Adulto</v>
      </c>
      <c r="D175" s="5" t="s">
        <v>48</v>
      </c>
      <c r="E175" s="5" t="s">
        <v>72</v>
      </c>
      <c r="F175" s="5" t="s">
        <v>43</v>
      </c>
      <c r="G175" s="5" t="s">
        <v>44</v>
      </c>
      <c r="H175" s="5" t="s">
        <v>49</v>
      </c>
      <c r="I175" s="5" t="s">
        <v>49</v>
      </c>
      <c r="J175" s="5">
        <v>2010</v>
      </c>
      <c r="L175" s="1">
        <v>0</v>
      </c>
      <c r="M175" s="1">
        <v>0.5</v>
      </c>
      <c r="N175" s="1">
        <v>1</v>
      </c>
      <c r="O175" s="1">
        <v>0</v>
      </c>
      <c r="P175" s="1">
        <v>1</v>
      </c>
      <c r="Q175" s="1">
        <v>0</v>
      </c>
      <c r="R175" s="1">
        <v>1</v>
      </c>
      <c r="S175" s="1">
        <v>1</v>
      </c>
      <c r="T175" s="1">
        <v>0</v>
      </c>
      <c r="U175" s="1">
        <v>0</v>
      </c>
      <c r="V175" s="1">
        <v>0</v>
      </c>
      <c r="W175" s="1">
        <v>0</v>
      </c>
      <c r="X175" s="1">
        <v>0.5</v>
      </c>
      <c r="Y175" s="1">
        <v>1</v>
      </c>
      <c r="Z175" s="7">
        <f t="shared" si="9"/>
        <v>0.42857142857142855</v>
      </c>
      <c r="AA175" s="8" t="str">
        <f t="shared" si="10"/>
        <v>ALTAMENTE RIESGOSOS</v>
      </c>
      <c r="AB175" s="8" t="str">
        <f t="shared" si="11"/>
        <v>Considerable nivel de riesgo</v>
      </c>
    </row>
    <row r="176" spans="1:28" x14ac:dyDescent="0.2">
      <c r="A176" s="5" t="s">
        <v>386</v>
      </c>
      <c r="B176" s="5">
        <v>51</v>
      </c>
      <c r="C176" s="6" t="str">
        <f t="shared" si="8"/>
        <v>Adulto</v>
      </c>
      <c r="D176" s="5" t="s">
        <v>41</v>
      </c>
      <c r="E176" s="5" t="s">
        <v>114</v>
      </c>
      <c r="F176" s="5" t="s">
        <v>43</v>
      </c>
      <c r="G176" s="5" t="s">
        <v>70</v>
      </c>
      <c r="H176" s="5" t="s">
        <v>49</v>
      </c>
      <c r="I176" s="5" t="s">
        <v>49</v>
      </c>
      <c r="J176" s="5">
        <v>2010</v>
      </c>
      <c r="L176" s="1">
        <v>1</v>
      </c>
      <c r="M176" s="1">
        <v>0.5</v>
      </c>
      <c r="N176" s="1">
        <v>1</v>
      </c>
      <c r="O176" s="1">
        <v>1</v>
      </c>
      <c r="P176" s="1">
        <v>1</v>
      </c>
      <c r="Q176" s="1">
        <v>0</v>
      </c>
      <c r="R176" s="1">
        <v>0</v>
      </c>
      <c r="S176" s="1">
        <v>1</v>
      </c>
      <c r="T176" s="1">
        <v>0</v>
      </c>
      <c r="U176" s="1">
        <v>1</v>
      </c>
      <c r="V176" s="1">
        <v>0</v>
      </c>
      <c r="W176" s="1">
        <v>0</v>
      </c>
      <c r="X176" s="1">
        <v>0.5</v>
      </c>
      <c r="Y176" s="1">
        <v>1</v>
      </c>
      <c r="Z176" s="7">
        <f t="shared" si="9"/>
        <v>0.5714285714285714</v>
      </c>
      <c r="AA176" s="8" t="str">
        <f t="shared" si="10"/>
        <v>MEDIANAMENTE RIESGOSOS</v>
      </c>
      <c r="AB176" s="8" t="str">
        <f t="shared" si="11"/>
        <v>Considerable nivel de riesgo</v>
      </c>
    </row>
    <row r="177" spans="1:28" x14ac:dyDescent="0.2">
      <c r="A177" s="5" t="s">
        <v>387</v>
      </c>
      <c r="B177" s="5">
        <v>51</v>
      </c>
      <c r="C177" s="6" t="str">
        <f t="shared" si="8"/>
        <v>Adulto</v>
      </c>
      <c r="D177" s="5" t="s">
        <v>48</v>
      </c>
      <c r="E177" s="5" t="s">
        <v>115</v>
      </c>
      <c r="F177" s="5" t="s">
        <v>43</v>
      </c>
      <c r="G177" s="5" t="s">
        <v>44</v>
      </c>
      <c r="H177" s="5" t="s">
        <v>45</v>
      </c>
      <c r="I177" s="5" t="s">
        <v>45</v>
      </c>
      <c r="J177" s="5">
        <v>2010</v>
      </c>
      <c r="L177" s="1">
        <v>0</v>
      </c>
      <c r="M177" s="1">
        <v>1</v>
      </c>
      <c r="N177" s="1">
        <v>1</v>
      </c>
      <c r="O177" s="1">
        <v>1</v>
      </c>
      <c r="P177" s="1">
        <v>1</v>
      </c>
      <c r="Q177" s="1">
        <v>0</v>
      </c>
      <c r="R177" s="1">
        <v>1</v>
      </c>
      <c r="S177" s="1">
        <v>1</v>
      </c>
      <c r="T177" s="1">
        <v>1</v>
      </c>
      <c r="U177" s="1">
        <v>0</v>
      </c>
      <c r="V177" s="1">
        <v>1</v>
      </c>
      <c r="W177" s="1">
        <v>1</v>
      </c>
      <c r="X177" s="1">
        <v>1</v>
      </c>
      <c r="Y177" s="1">
        <v>1</v>
      </c>
      <c r="Z177" s="7">
        <f t="shared" si="9"/>
        <v>0.7857142857142857</v>
      </c>
      <c r="AA177" s="8" t="str">
        <f t="shared" si="10"/>
        <v>SEGUROS</v>
      </c>
      <c r="AB177" s="8" t="str">
        <f t="shared" si="11"/>
        <v>Moderado nivel de riesgo</v>
      </c>
    </row>
    <row r="178" spans="1:28" x14ac:dyDescent="0.2">
      <c r="A178" s="5" t="s">
        <v>388</v>
      </c>
      <c r="B178" s="5">
        <v>57</v>
      </c>
      <c r="C178" s="6" t="str">
        <f t="shared" si="8"/>
        <v>Adulto</v>
      </c>
      <c r="D178" s="5" t="s">
        <v>48</v>
      </c>
      <c r="E178" s="5" t="s">
        <v>42</v>
      </c>
      <c r="F178" s="5" t="s">
        <v>43</v>
      </c>
      <c r="G178" s="5" t="s">
        <v>47</v>
      </c>
      <c r="H178" s="5" t="s">
        <v>51</v>
      </c>
      <c r="I178" s="5" t="s">
        <v>65</v>
      </c>
      <c r="J178" s="5">
        <v>2016</v>
      </c>
      <c r="L178" s="1">
        <v>0</v>
      </c>
      <c r="M178" s="1">
        <v>1</v>
      </c>
      <c r="N178" s="1">
        <v>1</v>
      </c>
      <c r="O178" s="1">
        <v>1</v>
      </c>
      <c r="P178" s="1">
        <v>1</v>
      </c>
      <c r="Q178" s="1">
        <v>0</v>
      </c>
      <c r="R178" s="1">
        <v>1</v>
      </c>
      <c r="S178" s="1">
        <v>1</v>
      </c>
      <c r="T178" s="1">
        <v>0</v>
      </c>
      <c r="U178" s="1">
        <v>1</v>
      </c>
      <c r="V178" s="1">
        <v>0.5</v>
      </c>
      <c r="W178" s="1">
        <v>0.5</v>
      </c>
      <c r="X178" s="1">
        <v>1</v>
      </c>
      <c r="Y178" s="1">
        <v>0</v>
      </c>
      <c r="Z178" s="7">
        <f t="shared" si="9"/>
        <v>0.6428571428571429</v>
      </c>
      <c r="AA178" s="8" t="str">
        <f t="shared" si="10"/>
        <v>MEDIANAMENTE RIESGOSOS</v>
      </c>
      <c r="AB178" s="8" t="str">
        <f t="shared" si="11"/>
        <v>Moderado nivel de riesgo</v>
      </c>
    </row>
    <row r="179" spans="1:28" x14ac:dyDescent="0.2">
      <c r="A179" s="5" t="s">
        <v>389</v>
      </c>
      <c r="B179" s="5">
        <v>54</v>
      </c>
      <c r="C179" s="6" t="str">
        <f t="shared" si="8"/>
        <v>Adulto</v>
      </c>
      <c r="D179" s="5" t="s">
        <v>41</v>
      </c>
      <c r="E179" s="5" t="s">
        <v>109</v>
      </c>
      <c r="F179" s="5" t="s">
        <v>43</v>
      </c>
      <c r="G179" s="5" t="s">
        <v>47</v>
      </c>
      <c r="H179" s="5" t="s">
        <v>51</v>
      </c>
      <c r="I179" s="5" t="s">
        <v>51</v>
      </c>
      <c r="J179" s="5">
        <v>2010</v>
      </c>
      <c r="L179" s="1">
        <v>0</v>
      </c>
      <c r="M179" s="1">
        <v>0</v>
      </c>
      <c r="N179" s="1">
        <v>1</v>
      </c>
      <c r="O179" s="1">
        <v>1</v>
      </c>
      <c r="P179" s="1">
        <v>1</v>
      </c>
      <c r="Q179" s="1">
        <v>1</v>
      </c>
      <c r="R179" s="1">
        <v>1</v>
      </c>
      <c r="S179" s="1">
        <v>0.5</v>
      </c>
      <c r="T179" s="1">
        <v>0</v>
      </c>
      <c r="U179" s="1">
        <v>1</v>
      </c>
      <c r="V179" s="1">
        <v>0.5</v>
      </c>
      <c r="W179" s="1">
        <v>0.5</v>
      </c>
      <c r="X179" s="1">
        <v>1</v>
      </c>
      <c r="Y179" s="1">
        <v>1</v>
      </c>
      <c r="Z179" s="7">
        <f t="shared" si="9"/>
        <v>0.6785714285714286</v>
      </c>
      <c r="AA179" s="8" t="str">
        <f t="shared" si="10"/>
        <v>MEDIANAMENTE RIESGOSOS</v>
      </c>
      <c r="AB179" s="8" t="str">
        <f t="shared" si="11"/>
        <v>Moderado nivel de riesgo</v>
      </c>
    </row>
    <row r="180" spans="1:28" x14ac:dyDescent="0.2">
      <c r="A180" s="5" t="s">
        <v>390</v>
      </c>
      <c r="B180" s="5">
        <v>53</v>
      </c>
      <c r="C180" s="6" t="str">
        <f t="shared" si="8"/>
        <v>Adulto</v>
      </c>
      <c r="D180" s="5" t="s">
        <v>48</v>
      </c>
      <c r="E180" s="5" t="s">
        <v>116</v>
      </c>
      <c r="F180" s="5" t="s">
        <v>43</v>
      </c>
      <c r="G180" s="5" t="s">
        <v>47</v>
      </c>
      <c r="H180" s="5" t="s">
        <v>45</v>
      </c>
      <c r="I180" s="5" t="s">
        <v>51</v>
      </c>
      <c r="J180" s="5">
        <v>2016</v>
      </c>
      <c r="L180" s="1">
        <v>0</v>
      </c>
      <c r="M180" s="1">
        <v>0.5</v>
      </c>
      <c r="N180" s="1">
        <v>1</v>
      </c>
      <c r="O180" s="1">
        <v>1</v>
      </c>
      <c r="P180" s="1">
        <v>1</v>
      </c>
      <c r="Q180" s="1">
        <v>0</v>
      </c>
      <c r="R180" s="1">
        <v>0</v>
      </c>
      <c r="S180" s="1">
        <v>1</v>
      </c>
      <c r="T180" s="1">
        <v>0</v>
      </c>
      <c r="U180" s="1">
        <v>1</v>
      </c>
      <c r="V180" s="1">
        <v>1</v>
      </c>
      <c r="W180" s="1">
        <v>1</v>
      </c>
      <c r="X180" s="1">
        <v>1</v>
      </c>
      <c r="Y180" s="1">
        <v>1</v>
      </c>
      <c r="Z180" s="7">
        <f t="shared" si="9"/>
        <v>0.6785714285714286</v>
      </c>
      <c r="AA180" s="8" t="str">
        <f t="shared" si="10"/>
        <v>MEDIANAMENTE RIESGOSOS</v>
      </c>
      <c r="AB180" s="8" t="str">
        <f t="shared" si="11"/>
        <v>Moderado nivel de riesgo</v>
      </c>
    </row>
    <row r="181" spans="1:28" x14ac:dyDescent="0.2">
      <c r="A181" s="5" t="s">
        <v>391</v>
      </c>
      <c r="B181" s="5">
        <v>51</v>
      </c>
      <c r="C181" s="6" t="str">
        <f t="shared" si="8"/>
        <v>Adulto</v>
      </c>
      <c r="D181" s="5" t="s">
        <v>41</v>
      </c>
      <c r="E181" s="5" t="s">
        <v>117</v>
      </c>
      <c r="F181" s="5" t="s">
        <v>43</v>
      </c>
      <c r="G181" s="5" t="s">
        <v>47</v>
      </c>
      <c r="H181" s="5" t="s">
        <v>51</v>
      </c>
      <c r="I181" s="5" t="s">
        <v>65</v>
      </c>
      <c r="J181" s="5">
        <v>2017</v>
      </c>
      <c r="L181" s="1">
        <v>0</v>
      </c>
      <c r="M181" s="1">
        <v>0.5</v>
      </c>
      <c r="N181" s="1">
        <v>1</v>
      </c>
      <c r="O181" s="1">
        <v>1</v>
      </c>
      <c r="P181" s="1">
        <v>1</v>
      </c>
      <c r="Q181" s="1">
        <v>0</v>
      </c>
      <c r="R181" s="1">
        <v>0</v>
      </c>
      <c r="S181" s="1">
        <v>1</v>
      </c>
      <c r="T181" s="1">
        <v>0</v>
      </c>
      <c r="U181" s="1">
        <v>1</v>
      </c>
      <c r="V181" s="1">
        <v>1</v>
      </c>
      <c r="W181" s="1">
        <v>1</v>
      </c>
      <c r="X181" s="1">
        <v>1</v>
      </c>
      <c r="Y181" s="1">
        <v>1</v>
      </c>
      <c r="Z181" s="7">
        <f t="shared" si="9"/>
        <v>0.6785714285714286</v>
      </c>
      <c r="AA181" s="8" t="str">
        <f t="shared" si="10"/>
        <v>MEDIANAMENTE RIESGOSOS</v>
      </c>
      <c r="AB181" s="8" t="str">
        <f t="shared" si="11"/>
        <v>Moderado nivel de riesgo</v>
      </c>
    </row>
    <row r="182" spans="1:28" x14ac:dyDescent="0.2">
      <c r="A182" s="5" t="s">
        <v>392</v>
      </c>
      <c r="B182" s="5">
        <v>56</v>
      </c>
      <c r="C182" s="6" t="str">
        <f t="shared" si="8"/>
        <v>Adulto</v>
      </c>
      <c r="D182" s="5" t="s">
        <v>41</v>
      </c>
      <c r="E182" s="5" t="s">
        <v>42</v>
      </c>
      <c r="F182" s="5" t="s">
        <v>43</v>
      </c>
      <c r="G182" s="5" t="s">
        <v>47</v>
      </c>
      <c r="H182" s="5" t="s">
        <v>51</v>
      </c>
      <c r="I182" s="5" t="s">
        <v>51</v>
      </c>
      <c r="J182" s="5">
        <v>2015</v>
      </c>
      <c r="L182" s="1">
        <v>0</v>
      </c>
      <c r="M182" s="1">
        <v>1</v>
      </c>
      <c r="N182" s="1">
        <v>1</v>
      </c>
      <c r="O182" s="1">
        <v>1</v>
      </c>
      <c r="P182" s="1">
        <v>1</v>
      </c>
      <c r="Q182" s="1">
        <v>0</v>
      </c>
      <c r="R182" s="1">
        <v>0</v>
      </c>
      <c r="S182" s="1">
        <v>0</v>
      </c>
      <c r="T182" s="1">
        <v>0</v>
      </c>
      <c r="U182" s="1">
        <v>0</v>
      </c>
      <c r="V182" s="1">
        <v>0.5</v>
      </c>
      <c r="W182" s="1">
        <v>0.5</v>
      </c>
      <c r="X182" s="1">
        <v>1</v>
      </c>
      <c r="Y182" s="1">
        <v>0</v>
      </c>
      <c r="Z182" s="7">
        <f t="shared" si="9"/>
        <v>0.42857142857142855</v>
      </c>
      <c r="AA182" s="8" t="str">
        <f t="shared" si="10"/>
        <v>ALTAMENTE RIESGOSOS</v>
      </c>
      <c r="AB182" s="8" t="str">
        <f t="shared" si="11"/>
        <v>Considerable nivel de riesgo</v>
      </c>
    </row>
    <row r="183" spans="1:28" x14ac:dyDescent="0.2">
      <c r="A183" s="5" t="s">
        <v>393</v>
      </c>
      <c r="B183" s="5">
        <v>51</v>
      </c>
      <c r="C183" s="6" t="str">
        <f t="shared" si="8"/>
        <v>Adulto</v>
      </c>
      <c r="D183" s="5" t="s">
        <v>41</v>
      </c>
      <c r="E183" s="5" t="s">
        <v>60</v>
      </c>
      <c r="F183" s="5" t="s">
        <v>43</v>
      </c>
      <c r="G183" s="5" t="s">
        <v>44</v>
      </c>
      <c r="H183" s="5" t="s">
        <v>45</v>
      </c>
      <c r="I183" s="5" t="s">
        <v>51</v>
      </c>
      <c r="J183" s="5">
        <v>2011</v>
      </c>
      <c r="L183" s="1">
        <v>0</v>
      </c>
      <c r="M183" s="1">
        <v>1</v>
      </c>
      <c r="N183" s="1">
        <v>1</v>
      </c>
      <c r="O183" s="1">
        <v>0</v>
      </c>
      <c r="P183" s="1">
        <v>1</v>
      </c>
      <c r="Q183" s="1">
        <v>0</v>
      </c>
      <c r="R183" s="1">
        <v>1</v>
      </c>
      <c r="S183" s="1">
        <v>0</v>
      </c>
      <c r="T183" s="1">
        <v>0</v>
      </c>
      <c r="U183" s="1">
        <v>0</v>
      </c>
      <c r="V183" s="1">
        <v>1</v>
      </c>
      <c r="W183" s="1">
        <v>1</v>
      </c>
      <c r="X183" s="1">
        <v>0.5</v>
      </c>
      <c r="Y183" s="1">
        <v>0.5</v>
      </c>
      <c r="Z183" s="7">
        <f t="shared" si="9"/>
        <v>0.5</v>
      </c>
      <c r="AA183" s="8" t="str">
        <f t="shared" si="10"/>
        <v>ALTAMENTE RIESGOSOS</v>
      </c>
      <c r="AB183" s="8" t="str">
        <f t="shared" si="11"/>
        <v>Considerable nivel de riesgo</v>
      </c>
    </row>
    <row r="184" spans="1:28" x14ac:dyDescent="0.2">
      <c r="A184" s="5" t="s">
        <v>394</v>
      </c>
      <c r="B184" s="5">
        <v>50</v>
      </c>
      <c r="C184" s="6" t="str">
        <f t="shared" si="8"/>
        <v>Adulto</v>
      </c>
      <c r="D184" s="5" t="s">
        <v>41</v>
      </c>
      <c r="E184" s="5" t="s">
        <v>60</v>
      </c>
      <c r="F184" s="5" t="s">
        <v>43</v>
      </c>
      <c r="G184" s="5" t="s">
        <v>44</v>
      </c>
      <c r="H184" s="5" t="s">
        <v>45</v>
      </c>
      <c r="I184" s="5" t="s">
        <v>45</v>
      </c>
      <c r="J184" s="5">
        <v>2015</v>
      </c>
      <c r="L184" s="1">
        <v>0</v>
      </c>
      <c r="M184" s="1">
        <v>0.5</v>
      </c>
      <c r="N184" s="1">
        <v>1</v>
      </c>
      <c r="O184" s="1">
        <v>1</v>
      </c>
      <c r="P184" s="1">
        <v>1</v>
      </c>
      <c r="Q184" s="1">
        <v>0</v>
      </c>
      <c r="R184" s="1">
        <v>1</v>
      </c>
      <c r="S184" s="1">
        <v>1</v>
      </c>
      <c r="T184" s="1">
        <v>0</v>
      </c>
      <c r="U184" s="1">
        <v>1</v>
      </c>
      <c r="V184" s="1">
        <v>1</v>
      </c>
      <c r="W184" s="1">
        <v>1</v>
      </c>
      <c r="X184" s="1">
        <v>0.5</v>
      </c>
      <c r="Y184" s="1">
        <v>1</v>
      </c>
      <c r="Z184" s="7">
        <f t="shared" si="9"/>
        <v>0.7142857142857143</v>
      </c>
      <c r="AA184" s="8" t="str">
        <f t="shared" si="10"/>
        <v>MEDIANAMENTE RIESGOSOS</v>
      </c>
      <c r="AB184" s="8" t="str">
        <f t="shared" si="11"/>
        <v>Moderado nivel de riesgo</v>
      </c>
    </row>
    <row r="185" spans="1:28" x14ac:dyDescent="0.2">
      <c r="A185" s="5" t="s">
        <v>395</v>
      </c>
      <c r="B185" s="5">
        <v>55</v>
      </c>
      <c r="C185" s="6" t="str">
        <f t="shared" si="8"/>
        <v>Adulto</v>
      </c>
      <c r="D185" s="5" t="s">
        <v>48</v>
      </c>
      <c r="E185" s="5" t="s">
        <v>42</v>
      </c>
      <c r="F185" s="5" t="s">
        <v>50</v>
      </c>
      <c r="G185" s="5" t="s">
        <v>47</v>
      </c>
      <c r="H185" s="5" t="s">
        <v>51</v>
      </c>
      <c r="I185" s="5" t="s">
        <v>51</v>
      </c>
      <c r="J185" s="5">
        <v>2017</v>
      </c>
      <c r="L185" s="1">
        <v>0</v>
      </c>
      <c r="M185" s="1">
        <v>0.5</v>
      </c>
      <c r="N185" s="1">
        <v>1</v>
      </c>
      <c r="O185" s="1">
        <v>1</v>
      </c>
      <c r="P185" s="1">
        <v>1</v>
      </c>
      <c r="Q185" s="1">
        <v>1</v>
      </c>
      <c r="R185" s="1">
        <v>1</v>
      </c>
      <c r="S185" s="1">
        <v>1</v>
      </c>
      <c r="T185" s="1">
        <v>0</v>
      </c>
      <c r="U185" s="1">
        <v>1</v>
      </c>
      <c r="V185" s="1">
        <v>1</v>
      </c>
      <c r="W185" s="1">
        <v>1</v>
      </c>
      <c r="X185" s="1">
        <v>0.5</v>
      </c>
      <c r="Y185" s="1">
        <v>1</v>
      </c>
      <c r="Z185" s="7">
        <f t="shared" si="9"/>
        <v>0.7857142857142857</v>
      </c>
      <c r="AA185" s="8" t="str">
        <f t="shared" si="10"/>
        <v>SEGUROS</v>
      </c>
      <c r="AB185" s="8" t="str">
        <f t="shared" si="11"/>
        <v>Moderado nivel de riesgo</v>
      </c>
    </row>
    <row r="186" spans="1:28" x14ac:dyDescent="0.2">
      <c r="A186" s="5" t="s">
        <v>396</v>
      </c>
      <c r="B186" s="5">
        <v>56</v>
      </c>
      <c r="C186" s="6" t="str">
        <f t="shared" si="8"/>
        <v>Adulto</v>
      </c>
      <c r="D186" s="5" t="s">
        <v>48</v>
      </c>
      <c r="E186" s="5" t="s">
        <v>42</v>
      </c>
      <c r="F186" s="5" t="s">
        <v>43</v>
      </c>
      <c r="G186" s="5" t="s">
        <v>44</v>
      </c>
      <c r="H186" s="5" t="s">
        <v>49</v>
      </c>
      <c r="I186" s="5" t="s">
        <v>49</v>
      </c>
      <c r="J186" s="5">
        <v>2011</v>
      </c>
      <c r="L186" s="1">
        <v>0</v>
      </c>
      <c r="M186" s="1">
        <v>0.5</v>
      </c>
      <c r="N186" s="1">
        <v>1</v>
      </c>
      <c r="O186" s="1">
        <v>1</v>
      </c>
      <c r="P186" s="1">
        <v>1</v>
      </c>
      <c r="Q186" s="1">
        <v>0</v>
      </c>
      <c r="R186" s="1">
        <v>1</v>
      </c>
      <c r="S186" s="1">
        <v>1</v>
      </c>
      <c r="T186" s="1">
        <v>0</v>
      </c>
      <c r="U186" s="1">
        <v>1</v>
      </c>
      <c r="V186" s="1">
        <v>1</v>
      </c>
      <c r="W186" s="1">
        <v>1</v>
      </c>
      <c r="X186" s="1">
        <v>1</v>
      </c>
      <c r="Y186" s="1">
        <v>1</v>
      </c>
      <c r="Z186" s="7">
        <f t="shared" si="9"/>
        <v>0.75</v>
      </c>
      <c r="AA186" s="8" t="str">
        <f t="shared" si="10"/>
        <v>MEDIANAMENTE RIESGOSOS</v>
      </c>
      <c r="AB186" s="8" t="str">
        <f t="shared" si="11"/>
        <v>Moderado nivel de riesgo</v>
      </c>
    </row>
    <row r="187" spans="1:28" x14ac:dyDescent="0.2">
      <c r="A187" s="5" t="s">
        <v>397</v>
      </c>
      <c r="B187" s="5">
        <v>51</v>
      </c>
      <c r="C187" s="6" t="str">
        <f t="shared" si="8"/>
        <v>Adulto</v>
      </c>
      <c r="D187" s="5" t="s">
        <v>41</v>
      </c>
      <c r="E187" s="5" t="s">
        <v>42</v>
      </c>
      <c r="F187" s="5" t="s">
        <v>43</v>
      </c>
      <c r="G187" s="5" t="s">
        <v>70</v>
      </c>
      <c r="H187" s="5" t="s">
        <v>45</v>
      </c>
      <c r="I187" s="5" t="s">
        <v>45</v>
      </c>
      <c r="J187" s="5">
        <v>2014</v>
      </c>
      <c r="L187" s="1">
        <v>0</v>
      </c>
      <c r="M187" s="1">
        <v>0.5</v>
      </c>
      <c r="N187" s="1">
        <v>1</v>
      </c>
      <c r="O187" s="1">
        <v>1</v>
      </c>
      <c r="P187" s="1">
        <v>1</v>
      </c>
      <c r="Q187" s="1">
        <v>0</v>
      </c>
      <c r="R187" s="1">
        <v>1</v>
      </c>
      <c r="S187" s="1">
        <v>1</v>
      </c>
      <c r="T187" s="1">
        <v>0</v>
      </c>
      <c r="U187" s="1">
        <v>1</v>
      </c>
      <c r="V187" s="1">
        <v>1</v>
      </c>
      <c r="W187" s="1">
        <v>1</v>
      </c>
      <c r="X187" s="1">
        <v>0.5</v>
      </c>
      <c r="Y187" s="1">
        <v>1</v>
      </c>
      <c r="Z187" s="7">
        <f t="shared" si="9"/>
        <v>0.7142857142857143</v>
      </c>
      <c r="AA187" s="8" t="str">
        <f t="shared" si="10"/>
        <v>MEDIANAMENTE RIESGOSOS</v>
      </c>
      <c r="AB187" s="8" t="str">
        <f t="shared" si="11"/>
        <v>Moderado nivel de riesgo</v>
      </c>
    </row>
    <row r="188" spans="1:28" x14ac:dyDescent="0.2">
      <c r="A188" s="5" t="s">
        <v>398</v>
      </c>
      <c r="B188" s="5">
        <v>50</v>
      </c>
      <c r="C188" s="6" t="str">
        <f t="shared" si="8"/>
        <v>Adulto</v>
      </c>
      <c r="D188" s="5" t="s">
        <v>48</v>
      </c>
      <c r="E188" s="5" t="s">
        <v>42</v>
      </c>
      <c r="F188" s="5" t="s">
        <v>43</v>
      </c>
      <c r="G188" s="5" t="s">
        <v>47</v>
      </c>
      <c r="H188" s="5" t="s">
        <v>51</v>
      </c>
      <c r="I188" s="5" t="s">
        <v>51</v>
      </c>
      <c r="J188" s="5">
        <v>2011</v>
      </c>
      <c r="L188" s="1">
        <v>0</v>
      </c>
      <c r="M188" s="1">
        <v>0.5</v>
      </c>
      <c r="N188" s="1">
        <v>1</v>
      </c>
      <c r="O188" s="1">
        <v>1</v>
      </c>
      <c r="P188" s="1">
        <v>1</v>
      </c>
      <c r="Q188" s="1">
        <v>0</v>
      </c>
      <c r="R188" s="1">
        <v>1</v>
      </c>
      <c r="S188" s="1">
        <v>1</v>
      </c>
      <c r="T188" s="1">
        <v>0</v>
      </c>
      <c r="U188" s="1">
        <v>1</v>
      </c>
      <c r="V188" s="1">
        <v>1</v>
      </c>
      <c r="W188" s="1">
        <v>1</v>
      </c>
      <c r="X188" s="1">
        <v>0</v>
      </c>
      <c r="Y188" s="1">
        <v>1</v>
      </c>
      <c r="Z188" s="7">
        <f t="shared" si="9"/>
        <v>0.6785714285714286</v>
      </c>
      <c r="AA188" s="8" t="str">
        <f t="shared" si="10"/>
        <v>MEDIANAMENTE RIESGOSOS</v>
      </c>
      <c r="AB188" s="8" t="str">
        <f t="shared" si="11"/>
        <v>Moderado nivel de riesgo</v>
      </c>
    </row>
    <row r="189" spans="1:28" x14ac:dyDescent="0.2">
      <c r="A189" s="5" t="s">
        <v>399</v>
      </c>
      <c r="B189" s="5">
        <v>23</v>
      </c>
      <c r="C189" s="6" t="str">
        <f t="shared" si="8"/>
        <v>Adulto Joven</v>
      </c>
      <c r="D189" s="5" t="s">
        <v>48</v>
      </c>
      <c r="E189" s="5" t="s">
        <v>57</v>
      </c>
      <c r="F189" s="5" t="s">
        <v>43</v>
      </c>
      <c r="G189" s="5" t="s">
        <v>47</v>
      </c>
      <c r="H189" s="5" t="s">
        <v>45</v>
      </c>
      <c r="I189" s="5" t="s">
        <v>51</v>
      </c>
      <c r="J189" s="5">
        <v>2012</v>
      </c>
      <c r="L189" s="1">
        <v>0</v>
      </c>
      <c r="M189" s="1">
        <v>1</v>
      </c>
      <c r="N189" s="1">
        <v>0</v>
      </c>
      <c r="O189" s="1">
        <v>1</v>
      </c>
      <c r="P189" s="1">
        <v>1</v>
      </c>
      <c r="Q189" s="1">
        <v>1</v>
      </c>
      <c r="R189" s="1">
        <v>1</v>
      </c>
      <c r="S189" s="1">
        <v>1</v>
      </c>
      <c r="T189" s="1">
        <v>1</v>
      </c>
      <c r="U189" s="1">
        <v>0</v>
      </c>
      <c r="V189" s="1">
        <v>0.5</v>
      </c>
      <c r="W189" s="1">
        <v>0.5</v>
      </c>
      <c r="X189" s="1">
        <v>1</v>
      </c>
      <c r="Y189" s="1">
        <v>1</v>
      </c>
      <c r="Z189" s="7">
        <f t="shared" si="9"/>
        <v>0.7142857142857143</v>
      </c>
      <c r="AA189" s="8" t="str">
        <f t="shared" si="10"/>
        <v>MEDIANAMENTE RIESGOSOS</v>
      </c>
      <c r="AB189" s="8" t="str">
        <f t="shared" si="11"/>
        <v>Moderado nivel de riesgo</v>
      </c>
    </row>
    <row r="190" spans="1:28" x14ac:dyDescent="0.2">
      <c r="A190" s="5" t="s">
        <v>400</v>
      </c>
      <c r="B190" s="5">
        <v>40</v>
      </c>
      <c r="C190" s="6" t="str">
        <f t="shared" si="8"/>
        <v>Adulto</v>
      </c>
      <c r="D190" s="5" t="s">
        <v>41</v>
      </c>
      <c r="E190" s="5" t="s">
        <v>118</v>
      </c>
      <c r="F190" s="5" t="s">
        <v>43</v>
      </c>
      <c r="G190" s="5" t="s">
        <v>47</v>
      </c>
      <c r="H190" s="5" t="s">
        <v>51</v>
      </c>
      <c r="I190" s="5" t="s">
        <v>51</v>
      </c>
      <c r="J190" s="5">
        <v>2010</v>
      </c>
      <c r="L190" s="1">
        <v>0</v>
      </c>
      <c r="M190" s="1">
        <v>1</v>
      </c>
      <c r="N190" s="1">
        <v>1</v>
      </c>
      <c r="O190" s="1">
        <v>1</v>
      </c>
      <c r="P190" s="1">
        <v>1</v>
      </c>
      <c r="Q190" s="1">
        <v>1</v>
      </c>
      <c r="R190" s="1">
        <v>0</v>
      </c>
      <c r="S190" s="1">
        <v>1</v>
      </c>
      <c r="T190" s="1">
        <v>1</v>
      </c>
      <c r="U190" s="1">
        <v>0</v>
      </c>
      <c r="V190" s="1">
        <v>1</v>
      </c>
      <c r="W190" s="1">
        <v>0.5</v>
      </c>
      <c r="X190" s="1">
        <v>1</v>
      </c>
      <c r="Y190" s="1">
        <v>1</v>
      </c>
      <c r="Z190" s="7">
        <f t="shared" si="9"/>
        <v>0.75</v>
      </c>
      <c r="AA190" s="8" t="str">
        <f t="shared" si="10"/>
        <v>MEDIANAMENTE RIESGOSOS</v>
      </c>
      <c r="AB190" s="8" t="str">
        <f t="shared" si="11"/>
        <v>Moderado nivel de riesgo</v>
      </c>
    </row>
    <row r="191" spans="1:28" x14ac:dyDescent="0.2">
      <c r="A191" s="5" t="s">
        <v>401</v>
      </c>
      <c r="B191" s="5">
        <v>23</v>
      </c>
      <c r="C191" s="6" t="str">
        <f t="shared" si="8"/>
        <v>Adulto Joven</v>
      </c>
      <c r="D191" s="5" t="s">
        <v>48</v>
      </c>
      <c r="E191" s="5" t="s">
        <v>119</v>
      </c>
      <c r="F191" s="5" t="s">
        <v>43</v>
      </c>
      <c r="G191" s="5" t="s">
        <v>44</v>
      </c>
      <c r="H191" s="5" t="s">
        <v>45</v>
      </c>
      <c r="I191" s="5" t="s">
        <v>65</v>
      </c>
      <c r="J191" s="5">
        <v>2011</v>
      </c>
      <c r="L191" s="1">
        <v>1</v>
      </c>
      <c r="M191" s="1">
        <v>0</v>
      </c>
      <c r="N191" s="1">
        <v>0</v>
      </c>
      <c r="O191" s="1">
        <v>1</v>
      </c>
      <c r="P191" s="1">
        <v>1</v>
      </c>
      <c r="Q191" s="1">
        <v>1</v>
      </c>
      <c r="R191" s="1">
        <v>1</v>
      </c>
      <c r="S191" s="1">
        <v>1</v>
      </c>
      <c r="T191" s="1">
        <v>0</v>
      </c>
      <c r="U191" s="1">
        <v>0</v>
      </c>
      <c r="V191" s="1">
        <v>0.5</v>
      </c>
      <c r="W191" s="1">
        <v>0.5</v>
      </c>
      <c r="X191" s="1">
        <v>0.5</v>
      </c>
      <c r="Y191" s="1">
        <v>0</v>
      </c>
      <c r="Z191" s="7">
        <f t="shared" si="9"/>
        <v>0.5357142857142857</v>
      </c>
      <c r="AA191" s="8" t="str">
        <f t="shared" si="10"/>
        <v>MEDIANAMENTE RIESGOSOS</v>
      </c>
      <c r="AB191" s="8" t="str">
        <f t="shared" si="11"/>
        <v>Considerable nivel de riesgo</v>
      </c>
    </row>
    <row r="192" spans="1:28" x14ac:dyDescent="0.2">
      <c r="A192" s="5" t="s">
        <v>402</v>
      </c>
      <c r="B192" s="5">
        <v>24</v>
      </c>
      <c r="C192" s="6" t="str">
        <f t="shared" si="8"/>
        <v>Adulto Joven</v>
      </c>
      <c r="D192" s="5" t="s">
        <v>48</v>
      </c>
      <c r="E192" s="5" t="s">
        <v>120</v>
      </c>
      <c r="F192" s="5" t="s">
        <v>43</v>
      </c>
      <c r="G192" s="5" t="s">
        <v>44</v>
      </c>
      <c r="H192" s="5" t="s">
        <v>45</v>
      </c>
      <c r="I192" s="5" t="s">
        <v>51</v>
      </c>
      <c r="J192" s="5">
        <v>2012</v>
      </c>
      <c r="L192" s="1">
        <v>0</v>
      </c>
      <c r="M192" s="1">
        <v>1</v>
      </c>
      <c r="N192" s="1">
        <v>1</v>
      </c>
      <c r="O192" s="1">
        <v>1</v>
      </c>
      <c r="P192" s="1">
        <v>1</v>
      </c>
      <c r="Q192" s="1">
        <v>1</v>
      </c>
      <c r="R192" s="1">
        <v>0</v>
      </c>
      <c r="S192" s="1">
        <v>1</v>
      </c>
      <c r="T192" s="1">
        <v>1</v>
      </c>
      <c r="U192" s="1">
        <v>1</v>
      </c>
      <c r="V192" s="1">
        <v>0.5</v>
      </c>
      <c r="W192" s="1">
        <v>0.5</v>
      </c>
      <c r="X192" s="1">
        <v>1</v>
      </c>
      <c r="Y192" s="1">
        <v>1</v>
      </c>
      <c r="Z192" s="7">
        <f t="shared" si="9"/>
        <v>0.7857142857142857</v>
      </c>
      <c r="AA192" s="8" t="str">
        <f t="shared" si="10"/>
        <v>SEGUROS</v>
      </c>
      <c r="AB192" s="8" t="str">
        <f t="shared" si="11"/>
        <v>Moderado nivel de riesgo</v>
      </c>
    </row>
    <row r="193" spans="1:28" x14ac:dyDescent="0.2">
      <c r="A193" s="5" t="s">
        <v>403</v>
      </c>
      <c r="B193" s="5">
        <v>21</v>
      </c>
      <c r="C193" s="6" t="str">
        <f t="shared" si="8"/>
        <v>Adulto Joven</v>
      </c>
      <c r="D193" s="5" t="s">
        <v>48</v>
      </c>
      <c r="E193" s="5" t="s">
        <v>121</v>
      </c>
      <c r="F193" s="5" t="s">
        <v>50</v>
      </c>
      <c r="G193" s="5" t="s">
        <v>44</v>
      </c>
      <c r="H193" s="5" t="s">
        <v>49</v>
      </c>
      <c r="I193" s="5" t="s">
        <v>49</v>
      </c>
      <c r="J193" s="5">
        <v>2013</v>
      </c>
      <c r="L193" s="1">
        <v>1</v>
      </c>
      <c r="M193" s="1">
        <v>1</v>
      </c>
      <c r="N193" s="1">
        <v>0</v>
      </c>
      <c r="O193" s="1">
        <v>0</v>
      </c>
      <c r="P193" s="1">
        <v>1</v>
      </c>
      <c r="Q193" s="1">
        <v>1</v>
      </c>
      <c r="R193" s="1">
        <v>1</v>
      </c>
      <c r="S193" s="1">
        <v>0.5</v>
      </c>
      <c r="T193" s="1">
        <v>0</v>
      </c>
      <c r="U193" s="1">
        <v>1</v>
      </c>
      <c r="V193" s="1">
        <v>0.5</v>
      </c>
      <c r="W193" s="1">
        <v>0</v>
      </c>
      <c r="X193" s="1">
        <v>1</v>
      </c>
      <c r="Y193" s="1">
        <v>0.5</v>
      </c>
      <c r="Z193" s="7">
        <f t="shared" si="9"/>
        <v>0.6071428571428571</v>
      </c>
      <c r="AA193" s="8" t="str">
        <f t="shared" si="10"/>
        <v>MEDIANAMENTE RIESGOSOS</v>
      </c>
      <c r="AB193" s="8" t="str">
        <f t="shared" si="11"/>
        <v>Moderado nivel de riesgo</v>
      </c>
    </row>
    <row r="194" spans="1:28" x14ac:dyDescent="0.2">
      <c r="A194" s="5" t="s">
        <v>404</v>
      </c>
      <c r="B194" s="5">
        <v>62</v>
      </c>
      <c r="C194" s="6" t="str">
        <f t="shared" si="8"/>
        <v>Adulto Mayor</v>
      </c>
      <c r="D194" s="5" t="s">
        <v>48</v>
      </c>
      <c r="E194" s="5" t="s">
        <v>122</v>
      </c>
      <c r="F194" s="5" t="s">
        <v>43</v>
      </c>
      <c r="G194" s="5" t="s">
        <v>44</v>
      </c>
      <c r="H194" s="5" t="s">
        <v>51</v>
      </c>
      <c r="I194" s="5" t="s">
        <v>65</v>
      </c>
      <c r="J194" s="5">
        <v>2015</v>
      </c>
      <c r="L194" s="1">
        <v>0</v>
      </c>
      <c r="M194" s="1">
        <v>1</v>
      </c>
      <c r="N194" s="1">
        <v>0</v>
      </c>
      <c r="O194" s="1">
        <v>1</v>
      </c>
      <c r="P194" s="1">
        <v>1</v>
      </c>
      <c r="Q194" s="1">
        <v>1</v>
      </c>
      <c r="R194" s="1">
        <v>1</v>
      </c>
      <c r="S194" s="1">
        <v>1</v>
      </c>
      <c r="T194" s="1">
        <v>1</v>
      </c>
      <c r="U194" s="1">
        <v>0</v>
      </c>
      <c r="V194" s="1">
        <v>1</v>
      </c>
      <c r="W194" s="1">
        <v>1</v>
      </c>
      <c r="X194" s="1">
        <v>0.5</v>
      </c>
      <c r="Y194" s="1">
        <v>1</v>
      </c>
      <c r="Z194" s="7">
        <f t="shared" si="9"/>
        <v>0.75</v>
      </c>
      <c r="AA194" s="8" t="str">
        <f t="shared" si="10"/>
        <v>MEDIANAMENTE RIESGOSOS</v>
      </c>
      <c r="AB194" s="8" t="str">
        <f t="shared" si="11"/>
        <v>Moderado nivel de riesgo</v>
      </c>
    </row>
    <row r="195" spans="1:28" x14ac:dyDescent="0.2">
      <c r="A195" s="5" t="s">
        <v>405</v>
      </c>
      <c r="B195" s="5">
        <v>26</v>
      </c>
      <c r="C195" s="6" t="str">
        <f t="shared" ref="C195:C227" si="12">IF((B195&lt;18),"Niño/Adolescente",(IF(AND((B195&gt;17),(B195&lt;30)),"Adulto Joven",(IF(AND((B195&gt;29),(B195&lt;60)),"Adulto","Adulto Mayor")))))</f>
        <v>Adulto Joven</v>
      </c>
      <c r="D195" s="5" t="s">
        <v>48</v>
      </c>
      <c r="E195" s="5" t="s">
        <v>83</v>
      </c>
      <c r="F195" s="5" t="s">
        <v>43</v>
      </c>
      <c r="G195" s="5" t="s">
        <v>47</v>
      </c>
      <c r="H195" s="5" t="s">
        <v>49</v>
      </c>
      <c r="I195" s="5" t="s">
        <v>49</v>
      </c>
      <c r="J195" s="5">
        <v>2009</v>
      </c>
      <c r="L195" s="1">
        <v>1</v>
      </c>
      <c r="M195" s="1">
        <v>1</v>
      </c>
      <c r="N195" s="1">
        <v>0</v>
      </c>
      <c r="O195" s="1">
        <v>1</v>
      </c>
      <c r="P195" s="1">
        <v>1</v>
      </c>
      <c r="Q195" s="1">
        <v>1</v>
      </c>
      <c r="R195" s="1">
        <v>1</v>
      </c>
      <c r="S195" s="1">
        <v>1</v>
      </c>
      <c r="T195" s="1">
        <v>0</v>
      </c>
      <c r="U195" s="1">
        <v>0</v>
      </c>
      <c r="V195" s="1">
        <v>1</v>
      </c>
      <c r="W195" s="1">
        <v>0</v>
      </c>
      <c r="X195" s="1">
        <v>1</v>
      </c>
      <c r="Y195" s="1">
        <v>1</v>
      </c>
      <c r="Z195" s="7">
        <f t="shared" ref="Z195:Z227" si="13">(Y195+X195+W195+V195+U195+T195+S195+R195+Q195+P195+O195+N195+M195+L195)/14</f>
        <v>0.7142857142857143</v>
      </c>
      <c r="AA195" s="8" t="str">
        <f t="shared" ref="AA195:AA227" si="14">IF(AND(Z195&gt;0.75,Z195&lt;=1),"SEGUROS",IF(AND(Z195&gt;0.5,Z195&lt;=0.75),"MEDIANAMENTE RIESGOSOS",IF(AND(Z195&gt;0.25,Z195&lt;=0.5),"ALTAMENTE RIESGOSOS","DE RIESGO INMINENTE")))</f>
        <v>MEDIANAMENTE RIESGOSOS</v>
      </c>
      <c r="AB195" s="8" t="str">
        <f t="shared" ref="AB195:AB227" si="15">IF(AND(Z195&gt;0.8,Z195&lt;=1),"Bajo nivel de riesgo",IF(AND(Z195&gt;0.6,Z195&lt;=0.8),"Moderado nivel de riesgo",IF(AND(Z195&gt;0.4,Z195&lt;=0.6),"Considerable nivel de riesgo",IF(AND(Z195&gt;0.2,Z195&lt;=0.4),"Alto nivel de riesgo","Máximo nivel de riesgo"))))</f>
        <v>Moderado nivel de riesgo</v>
      </c>
    </row>
    <row r="196" spans="1:28" x14ac:dyDescent="0.2">
      <c r="A196" s="5" t="s">
        <v>406</v>
      </c>
      <c r="B196" s="5">
        <v>26</v>
      </c>
      <c r="C196" s="6" t="str">
        <f t="shared" si="12"/>
        <v>Adulto Joven</v>
      </c>
      <c r="D196" s="5" t="s">
        <v>48</v>
      </c>
      <c r="E196" s="5" t="s">
        <v>42</v>
      </c>
      <c r="F196" s="5" t="s">
        <v>43</v>
      </c>
      <c r="G196" s="5" t="s">
        <v>44</v>
      </c>
      <c r="H196" s="5" t="s">
        <v>45</v>
      </c>
      <c r="I196" s="5" t="s">
        <v>45</v>
      </c>
      <c r="J196" s="5">
        <v>2010</v>
      </c>
      <c r="L196" s="1">
        <v>0</v>
      </c>
      <c r="M196" s="1">
        <v>0</v>
      </c>
      <c r="N196" s="1">
        <v>0</v>
      </c>
      <c r="O196" s="1">
        <v>1</v>
      </c>
      <c r="P196" s="1">
        <v>1</v>
      </c>
      <c r="Q196" s="1">
        <v>1</v>
      </c>
      <c r="R196" s="1">
        <v>1</v>
      </c>
      <c r="S196" s="1">
        <v>1</v>
      </c>
      <c r="T196" s="1">
        <v>0</v>
      </c>
      <c r="U196" s="1">
        <v>1</v>
      </c>
      <c r="V196" s="1">
        <v>1</v>
      </c>
      <c r="W196" s="1">
        <v>1</v>
      </c>
      <c r="X196" s="1">
        <v>1</v>
      </c>
      <c r="Y196" s="1">
        <v>1</v>
      </c>
      <c r="Z196" s="7">
        <f t="shared" si="13"/>
        <v>0.7142857142857143</v>
      </c>
      <c r="AA196" s="8" t="str">
        <f t="shared" si="14"/>
        <v>MEDIANAMENTE RIESGOSOS</v>
      </c>
      <c r="AB196" s="8" t="str">
        <f t="shared" si="15"/>
        <v>Moderado nivel de riesgo</v>
      </c>
    </row>
    <row r="197" spans="1:28" x14ac:dyDescent="0.2">
      <c r="A197" s="5" t="s">
        <v>407</v>
      </c>
      <c r="B197" s="5">
        <v>34</v>
      </c>
      <c r="C197" s="6" t="str">
        <f t="shared" si="12"/>
        <v>Adulto</v>
      </c>
      <c r="D197" s="5" t="s">
        <v>41</v>
      </c>
      <c r="E197" s="5" t="s">
        <v>42</v>
      </c>
      <c r="F197" s="5" t="s">
        <v>43</v>
      </c>
      <c r="G197" s="5" t="s">
        <v>70</v>
      </c>
      <c r="H197" s="5" t="s">
        <v>45</v>
      </c>
      <c r="I197" s="5" t="s">
        <v>45</v>
      </c>
      <c r="J197" s="5">
        <v>2007</v>
      </c>
      <c r="L197" s="1">
        <v>0</v>
      </c>
      <c r="M197" s="1">
        <v>1</v>
      </c>
      <c r="N197" s="1">
        <v>1</v>
      </c>
      <c r="O197" s="1">
        <v>1</v>
      </c>
      <c r="P197" s="1">
        <v>1</v>
      </c>
      <c r="Q197" s="1">
        <v>1</v>
      </c>
      <c r="R197" s="1">
        <v>1</v>
      </c>
      <c r="S197" s="1">
        <v>1</v>
      </c>
      <c r="T197" s="1">
        <v>1</v>
      </c>
      <c r="U197" s="1">
        <v>0</v>
      </c>
      <c r="V197" s="1">
        <v>1</v>
      </c>
      <c r="W197" s="1">
        <v>1</v>
      </c>
      <c r="X197" s="1">
        <v>1</v>
      </c>
      <c r="Y197" s="1">
        <v>1</v>
      </c>
      <c r="Z197" s="7">
        <f t="shared" si="13"/>
        <v>0.8571428571428571</v>
      </c>
      <c r="AA197" s="8" t="str">
        <f t="shared" si="14"/>
        <v>SEGUROS</v>
      </c>
      <c r="AB197" s="8" t="str">
        <f t="shared" si="15"/>
        <v>Bajo nivel de riesgo</v>
      </c>
    </row>
    <row r="198" spans="1:28" x14ac:dyDescent="0.2">
      <c r="A198" s="5" t="s">
        <v>408</v>
      </c>
      <c r="B198" s="5">
        <v>60</v>
      </c>
      <c r="C198" s="6" t="str">
        <f t="shared" si="12"/>
        <v>Adulto Mayor</v>
      </c>
      <c r="D198" s="5" t="s">
        <v>48</v>
      </c>
      <c r="E198" s="5" t="s">
        <v>42</v>
      </c>
      <c r="F198" s="5" t="s">
        <v>43</v>
      </c>
      <c r="G198" s="5" t="s">
        <v>47</v>
      </c>
      <c r="H198" s="5" t="s">
        <v>51</v>
      </c>
      <c r="I198" s="5" t="s">
        <v>65</v>
      </c>
      <c r="J198" s="5">
        <v>2010</v>
      </c>
      <c r="L198" s="1">
        <v>0</v>
      </c>
      <c r="M198" s="1">
        <v>0</v>
      </c>
      <c r="N198" s="1">
        <v>1</v>
      </c>
      <c r="O198" s="1">
        <v>1</v>
      </c>
      <c r="P198" s="1">
        <v>1</v>
      </c>
      <c r="Q198" s="1">
        <v>1</v>
      </c>
      <c r="R198" s="1">
        <v>1</v>
      </c>
      <c r="S198" s="1">
        <v>1</v>
      </c>
      <c r="T198" s="1">
        <v>0</v>
      </c>
      <c r="U198" s="1">
        <v>0</v>
      </c>
      <c r="V198" s="1">
        <v>1</v>
      </c>
      <c r="W198" s="1">
        <v>0.5</v>
      </c>
      <c r="X198" s="1">
        <v>1</v>
      </c>
      <c r="Y198" s="1">
        <v>1</v>
      </c>
      <c r="Z198" s="7">
        <f t="shared" si="13"/>
        <v>0.6785714285714286</v>
      </c>
      <c r="AA198" s="8" t="str">
        <f t="shared" si="14"/>
        <v>MEDIANAMENTE RIESGOSOS</v>
      </c>
      <c r="AB198" s="8" t="str">
        <f t="shared" si="15"/>
        <v>Moderado nivel de riesgo</v>
      </c>
    </row>
    <row r="199" spans="1:28" x14ac:dyDescent="0.2">
      <c r="A199" s="5" t="s">
        <v>409</v>
      </c>
      <c r="B199" s="5">
        <v>65</v>
      </c>
      <c r="C199" s="6" t="str">
        <f t="shared" si="12"/>
        <v>Adulto Mayor</v>
      </c>
      <c r="D199" s="5" t="s">
        <v>41</v>
      </c>
      <c r="E199" s="5" t="s">
        <v>42</v>
      </c>
      <c r="F199" s="5" t="s">
        <v>43</v>
      </c>
      <c r="G199" s="5" t="s">
        <v>68</v>
      </c>
      <c r="H199" s="5" t="s">
        <v>51</v>
      </c>
      <c r="I199" s="5" t="s">
        <v>65</v>
      </c>
      <c r="J199" s="5">
        <v>2018</v>
      </c>
      <c r="L199" s="1">
        <v>0</v>
      </c>
      <c r="M199" s="1">
        <v>1</v>
      </c>
      <c r="N199" s="1">
        <v>1</v>
      </c>
      <c r="O199" s="1">
        <v>1</v>
      </c>
      <c r="P199" s="1">
        <v>1</v>
      </c>
      <c r="Q199" s="1">
        <v>1</v>
      </c>
      <c r="R199" s="1">
        <v>1</v>
      </c>
      <c r="S199" s="1">
        <v>1</v>
      </c>
      <c r="T199" s="1">
        <v>1</v>
      </c>
      <c r="U199" s="1">
        <v>0</v>
      </c>
      <c r="V199" s="1">
        <v>1</v>
      </c>
      <c r="W199" s="1">
        <v>0.5</v>
      </c>
      <c r="X199" s="1">
        <v>1</v>
      </c>
      <c r="Y199" s="1">
        <v>1</v>
      </c>
      <c r="Z199" s="7">
        <f t="shared" si="13"/>
        <v>0.8214285714285714</v>
      </c>
      <c r="AA199" s="8" t="str">
        <f t="shared" si="14"/>
        <v>SEGUROS</v>
      </c>
      <c r="AB199" s="8" t="str">
        <f t="shared" si="15"/>
        <v>Bajo nivel de riesgo</v>
      </c>
    </row>
    <row r="200" spans="1:28" x14ac:dyDescent="0.2">
      <c r="A200" s="5" t="s">
        <v>410</v>
      </c>
      <c r="B200" s="5">
        <v>22</v>
      </c>
      <c r="C200" s="6" t="str">
        <f t="shared" si="12"/>
        <v>Adulto Joven</v>
      </c>
      <c r="D200" s="5" t="s">
        <v>48</v>
      </c>
      <c r="E200" s="5" t="s">
        <v>123</v>
      </c>
      <c r="F200" s="5" t="s">
        <v>43</v>
      </c>
      <c r="G200" s="5" t="s">
        <v>47</v>
      </c>
      <c r="H200" s="5" t="s">
        <v>45</v>
      </c>
      <c r="I200" s="5" t="s">
        <v>45</v>
      </c>
      <c r="J200" s="5">
        <v>2009</v>
      </c>
      <c r="L200" s="1">
        <v>0</v>
      </c>
      <c r="M200" s="1">
        <v>1</v>
      </c>
      <c r="N200" s="1">
        <v>0</v>
      </c>
      <c r="O200" s="1">
        <v>1</v>
      </c>
      <c r="P200" s="1">
        <v>1</v>
      </c>
      <c r="Q200" s="1">
        <v>1</v>
      </c>
      <c r="R200" s="1">
        <v>1</v>
      </c>
      <c r="S200" s="1">
        <v>0.5</v>
      </c>
      <c r="T200" s="1">
        <v>1</v>
      </c>
      <c r="U200" s="1">
        <v>0</v>
      </c>
      <c r="V200" s="1">
        <v>0.5</v>
      </c>
      <c r="W200" s="1">
        <v>0.5</v>
      </c>
      <c r="X200" s="1">
        <v>1</v>
      </c>
      <c r="Y200" s="1">
        <v>0.5</v>
      </c>
      <c r="Z200" s="7">
        <f t="shared" si="13"/>
        <v>0.6428571428571429</v>
      </c>
      <c r="AA200" s="8" t="str">
        <f t="shared" si="14"/>
        <v>MEDIANAMENTE RIESGOSOS</v>
      </c>
      <c r="AB200" s="8" t="str">
        <f t="shared" si="15"/>
        <v>Moderado nivel de riesgo</v>
      </c>
    </row>
    <row r="201" spans="1:28" x14ac:dyDescent="0.2">
      <c r="A201" s="5" t="s">
        <v>411</v>
      </c>
      <c r="B201" s="5">
        <v>24</v>
      </c>
      <c r="C201" s="6" t="str">
        <f t="shared" si="12"/>
        <v>Adulto Joven</v>
      </c>
      <c r="D201" s="5" t="s">
        <v>48</v>
      </c>
      <c r="E201" s="5" t="s">
        <v>42</v>
      </c>
      <c r="F201" s="5" t="s">
        <v>43</v>
      </c>
      <c r="G201" s="5" t="s">
        <v>44</v>
      </c>
      <c r="H201" s="5" t="s">
        <v>49</v>
      </c>
      <c r="I201" s="5" t="s">
        <v>45</v>
      </c>
      <c r="J201" s="5">
        <v>2010</v>
      </c>
      <c r="L201" s="1">
        <v>0</v>
      </c>
      <c r="M201" s="1">
        <v>1</v>
      </c>
      <c r="N201" s="1">
        <v>1</v>
      </c>
      <c r="O201" s="1">
        <v>1</v>
      </c>
      <c r="P201" s="1">
        <v>1</v>
      </c>
      <c r="Q201" s="1">
        <v>1</v>
      </c>
      <c r="R201" s="1">
        <v>1</v>
      </c>
      <c r="S201" s="1">
        <v>1</v>
      </c>
      <c r="T201" s="1">
        <v>1</v>
      </c>
      <c r="U201" s="1">
        <v>1</v>
      </c>
      <c r="V201" s="1">
        <v>1</v>
      </c>
      <c r="W201" s="1">
        <v>0</v>
      </c>
      <c r="X201" s="1">
        <v>1</v>
      </c>
      <c r="Y201" s="1">
        <v>1</v>
      </c>
      <c r="Z201" s="7">
        <f t="shared" si="13"/>
        <v>0.8571428571428571</v>
      </c>
      <c r="AA201" s="8" t="str">
        <f t="shared" si="14"/>
        <v>SEGUROS</v>
      </c>
      <c r="AB201" s="8" t="str">
        <f t="shared" si="15"/>
        <v>Bajo nivel de riesgo</v>
      </c>
    </row>
    <row r="202" spans="1:28" x14ac:dyDescent="0.2">
      <c r="A202" s="5" t="s">
        <v>412</v>
      </c>
      <c r="B202" s="5">
        <v>24</v>
      </c>
      <c r="C202" s="6" t="str">
        <f t="shared" si="12"/>
        <v>Adulto Joven</v>
      </c>
      <c r="D202" s="5" t="s">
        <v>41</v>
      </c>
      <c r="E202" s="5" t="s">
        <v>57</v>
      </c>
      <c r="F202" s="5" t="s">
        <v>43</v>
      </c>
      <c r="G202" s="5" t="s">
        <v>44</v>
      </c>
      <c r="H202" s="5" t="s">
        <v>45</v>
      </c>
      <c r="I202" s="5" t="s">
        <v>45</v>
      </c>
      <c r="J202" s="5">
        <v>2010</v>
      </c>
      <c r="L202" s="1">
        <v>1</v>
      </c>
      <c r="M202" s="1">
        <v>1</v>
      </c>
      <c r="N202" s="1">
        <v>1</v>
      </c>
      <c r="O202" s="1">
        <v>1</v>
      </c>
      <c r="P202" s="1">
        <v>1</v>
      </c>
      <c r="Q202" s="1">
        <v>1</v>
      </c>
      <c r="R202" s="1">
        <v>1</v>
      </c>
      <c r="S202" s="1">
        <v>1</v>
      </c>
      <c r="T202" s="1">
        <v>1</v>
      </c>
      <c r="U202" s="1">
        <v>1</v>
      </c>
      <c r="V202" s="1">
        <v>1</v>
      </c>
      <c r="W202" s="1">
        <v>1</v>
      </c>
      <c r="X202" s="1">
        <v>1</v>
      </c>
      <c r="Y202" s="1">
        <v>1</v>
      </c>
      <c r="Z202" s="7">
        <f t="shared" si="13"/>
        <v>1</v>
      </c>
      <c r="AA202" s="8" t="str">
        <f t="shared" si="14"/>
        <v>SEGUROS</v>
      </c>
      <c r="AB202" s="8" t="str">
        <f t="shared" si="15"/>
        <v>Bajo nivel de riesgo</v>
      </c>
    </row>
    <row r="203" spans="1:28" x14ac:dyDescent="0.2">
      <c r="A203" s="5" t="s">
        <v>413</v>
      </c>
      <c r="B203" s="5">
        <v>53</v>
      </c>
      <c r="C203" s="6" t="str">
        <f t="shared" si="12"/>
        <v>Adulto</v>
      </c>
      <c r="D203" s="5" t="s">
        <v>48</v>
      </c>
      <c r="E203" s="5" t="s">
        <v>42</v>
      </c>
      <c r="F203" s="5" t="s">
        <v>43</v>
      </c>
      <c r="G203" s="5" t="s">
        <v>47</v>
      </c>
      <c r="H203" s="5" t="s">
        <v>45</v>
      </c>
      <c r="I203" s="5" t="s">
        <v>45</v>
      </c>
      <c r="J203" s="5">
        <v>2014</v>
      </c>
      <c r="L203" s="1">
        <v>1</v>
      </c>
      <c r="M203" s="1">
        <v>0</v>
      </c>
      <c r="N203" s="1">
        <v>1</v>
      </c>
      <c r="O203" s="1">
        <v>1</v>
      </c>
      <c r="P203" s="1">
        <v>1</v>
      </c>
      <c r="Q203" s="1">
        <v>1</v>
      </c>
      <c r="R203" s="1">
        <v>1</v>
      </c>
      <c r="S203" s="1">
        <v>1</v>
      </c>
      <c r="T203" s="1">
        <v>0</v>
      </c>
      <c r="U203" s="1">
        <v>1</v>
      </c>
      <c r="V203" s="1">
        <v>0.5</v>
      </c>
      <c r="W203" s="1">
        <v>0.5</v>
      </c>
      <c r="X203" s="1">
        <v>1</v>
      </c>
      <c r="Y203" s="1">
        <v>0</v>
      </c>
      <c r="Z203" s="7">
        <f t="shared" si="13"/>
        <v>0.7142857142857143</v>
      </c>
      <c r="AA203" s="8" t="str">
        <f t="shared" si="14"/>
        <v>MEDIANAMENTE RIESGOSOS</v>
      </c>
      <c r="AB203" s="8" t="str">
        <f t="shared" si="15"/>
        <v>Moderado nivel de riesgo</v>
      </c>
    </row>
    <row r="204" spans="1:28" x14ac:dyDescent="0.2">
      <c r="A204" s="5" t="s">
        <v>414</v>
      </c>
      <c r="B204" s="5">
        <v>22</v>
      </c>
      <c r="C204" s="6" t="str">
        <f t="shared" si="12"/>
        <v>Adulto Joven</v>
      </c>
      <c r="D204" s="5" t="s">
        <v>48</v>
      </c>
      <c r="E204" s="5" t="s">
        <v>124</v>
      </c>
      <c r="F204" s="5" t="s">
        <v>43</v>
      </c>
      <c r="G204" s="5" t="s">
        <v>44</v>
      </c>
      <c r="H204" s="5" t="s">
        <v>45</v>
      </c>
      <c r="I204" s="5" t="s">
        <v>45</v>
      </c>
      <c r="J204" s="5">
        <v>2009</v>
      </c>
      <c r="L204" s="1">
        <v>0</v>
      </c>
      <c r="M204" s="1">
        <v>1</v>
      </c>
      <c r="N204" s="1">
        <v>1</v>
      </c>
      <c r="O204" s="1">
        <v>1</v>
      </c>
      <c r="P204" s="1">
        <v>1</v>
      </c>
      <c r="Q204" s="1">
        <v>0</v>
      </c>
      <c r="R204" s="1">
        <v>1</v>
      </c>
      <c r="S204" s="1">
        <v>1</v>
      </c>
      <c r="T204" s="1">
        <v>0</v>
      </c>
      <c r="U204" s="1">
        <v>0</v>
      </c>
      <c r="V204" s="1">
        <v>1</v>
      </c>
      <c r="W204" s="1">
        <v>0.5</v>
      </c>
      <c r="X204" s="1">
        <v>0</v>
      </c>
      <c r="Y204" s="1">
        <v>0</v>
      </c>
      <c r="Z204" s="7">
        <f t="shared" si="13"/>
        <v>0.5357142857142857</v>
      </c>
      <c r="AA204" s="8" t="str">
        <f t="shared" si="14"/>
        <v>MEDIANAMENTE RIESGOSOS</v>
      </c>
      <c r="AB204" s="8" t="str">
        <f t="shared" si="15"/>
        <v>Considerable nivel de riesgo</v>
      </c>
    </row>
    <row r="205" spans="1:28" x14ac:dyDescent="0.2">
      <c r="A205" s="5" t="s">
        <v>415</v>
      </c>
      <c r="B205" s="5">
        <v>25</v>
      </c>
      <c r="C205" s="6" t="str">
        <f t="shared" si="12"/>
        <v>Adulto Joven</v>
      </c>
      <c r="D205" s="5" t="s">
        <v>48</v>
      </c>
      <c r="E205" s="5" t="s">
        <v>42</v>
      </c>
      <c r="F205" s="5" t="s">
        <v>43</v>
      </c>
      <c r="G205" s="5" t="s">
        <v>44</v>
      </c>
      <c r="H205" s="5" t="s">
        <v>49</v>
      </c>
      <c r="I205" s="5" t="s">
        <v>49</v>
      </c>
      <c r="J205" s="5">
        <v>2009</v>
      </c>
      <c r="L205" s="1">
        <v>0</v>
      </c>
      <c r="M205" s="1">
        <v>1</v>
      </c>
      <c r="N205" s="1">
        <v>1</v>
      </c>
      <c r="O205" s="1">
        <v>0</v>
      </c>
      <c r="P205" s="1">
        <v>1</v>
      </c>
      <c r="Q205" s="1">
        <v>1</v>
      </c>
      <c r="R205" s="1">
        <v>0</v>
      </c>
      <c r="S205" s="1">
        <v>0</v>
      </c>
      <c r="T205" s="1">
        <v>0</v>
      </c>
      <c r="U205" s="1">
        <v>0</v>
      </c>
      <c r="V205" s="1">
        <v>1</v>
      </c>
      <c r="W205" s="1">
        <v>0.5</v>
      </c>
      <c r="X205" s="1">
        <v>1</v>
      </c>
      <c r="Y205" s="1">
        <v>0</v>
      </c>
      <c r="Z205" s="7">
        <f t="shared" si="13"/>
        <v>0.4642857142857143</v>
      </c>
      <c r="AA205" s="8" t="str">
        <f t="shared" si="14"/>
        <v>ALTAMENTE RIESGOSOS</v>
      </c>
      <c r="AB205" s="8" t="str">
        <f t="shared" si="15"/>
        <v>Considerable nivel de riesgo</v>
      </c>
    </row>
    <row r="206" spans="1:28" x14ac:dyDescent="0.2">
      <c r="A206" s="5" t="s">
        <v>416</v>
      </c>
      <c r="B206" s="5">
        <v>47</v>
      </c>
      <c r="C206" s="6" t="str">
        <f t="shared" si="12"/>
        <v>Adulto</v>
      </c>
      <c r="D206" s="5" t="s">
        <v>41</v>
      </c>
      <c r="E206" s="5" t="s">
        <v>42</v>
      </c>
      <c r="F206" s="5" t="s">
        <v>43</v>
      </c>
      <c r="G206" s="5" t="s">
        <v>47</v>
      </c>
      <c r="H206" s="5" t="s">
        <v>51</v>
      </c>
      <c r="I206" s="5" t="s">
        <v>51</v>
      </c>
      <c r="J206" s="5">
        <v>2012</v>
      </c>
      <c r="L206" s="1">
        <v>0</v>
      </c>
      <c r="M206" s="1">
        <v>1</v>
      </c>
      <c r="N206" s="1">
        <v>1</v>
      </c>
      <c r="O206" s="1">
        <v>1</v>
      </c>
      <c r="P206" s="1">
        <v>1</v>
      </c>
      <c r="Q206" s="1">
        <v>1</v>
      </c>
      <c r="R206" s="1">
        <v>1</v>
      </c>
      <c r="S206" s="1">
        <v>1</v>
      </c>
      <c r="T206" s="1">
        <v>1</v>
      </c>
      <c r="U206" s="1">
        <v>0</v>
      </c>
      <c r="V206" s="1">
        <v>1</v>
      </c>
      <c r="W206" s="1">
        <v>1</v>
      </c>
      <c r="X206" s="1">
        <v>1</v>
      </c>
      <c r="Y206" s="1">
        <v>1</v>
      </c>
      <c r="Z206" s="7">
        <f t="shared" si="13"/>
        <v>0.8571428571428571</v>
      </c>
      <c r="AA206" s="8" t="str">
        <f t="shared" si="14"/>
        <v>SEGUROS</v>
      </c>
      <c r="AB206" s="8" t="str">
        <f t="shared" si="15"/>
        <v>Bajo nivel de riesgo</v>
      </c>
    </row>
    <row r="207" spans="1:28" x14ac:dyDescent="0.2">
      <c r="A207" s="5" t="s">
        <v>417</v>
      </c>
      <c r="B207" s="5">
        <v>83</v>
      </c>
      <c r="C207" s="6" t="str">
        <f t="shared" si="12"/>
        <v>Adulto Mayor</v>
      </c>
      <c r="D207" s="5" t="s">
        <v>41</v>
      </c>
      <c r="E207" s="5" t="s">
        <v>42</v>
      </c>
      <c r="F207" s="5" t="s">
        <v>43</v>
      </c>
      <c r="G207" s="5" t="s">
        <v>47</v>
      </c>
      <c r="H207" s="5" t="s">
        <v>51</v>
      </c>
      <c r="I207" s="5" t="s">
        <v>51</v>
      </c>
      <c r="J207" s="5">
        <v>2008</v>
      </c>
      <c r="L207" s="1">
        <v>0</v>
      </c>
      <c r="M207" s="1">
        <v>1</v>
      </c>
      <c r="N207" s="1">
        <v>1</v>
      </c>
      <c r="O207" s="1">
        <v>1</v>
      </c>
      <c r="P207" s="1">
        <v>1</v>
      </c>
      <c r="Q207" s="1">
        <v>1</v>
      </c>
      <c r="R207" s="1">
        <v>1</v>
      </c>
      <c r="S207" s="1">
        <v>1</v>
      </c>
      <c r="T207" s="1">
        <v>0</v>
      </c>
      <c r="U207" s="1">
        <v>1</v>
      </c>
      <c r="V207" s="1">
        <v>1</v>
      </c>
      <c r="W207" s="1">
        <v>1</v>
      </c>
      <c r="X207" s="1">
        <v>1</v>
      </c>
      <c r="Y207" s="1">
        <v>1</v>
      </c>
      <c r="Z207" s="7">
        <f t="shared" si="13"/>
        <v>0.8571428571428571</v>
      </c>
      <c r="AA207" s="8" t="str">
        <f t="shared" si="14"/>
        <v>SEGUROS</v>
      </c>
      <c r="AB207" s="8" t="str">
        <f t="shared" si="15"/>
        <v>Bajo nivel de riesgo</v>
      </c>
    </row>
    <row r="208" spans="1:28" x14ac:dyDescent="0.2">
      <c r="A208" s="5" t="s">
        <v>418</v>
      </c>
      <c r="B208" s="5">
        <v>27</v>
      </c>
      <c r="C208" s="6" t="str">
        <f t="shared" si="12"/>
        <v>Adulto Joven</v>
      </c>
      <c r="D208" s="5" t="s">
        <v>48</v>
      </c>
      <c r="E208" s="5" t="s">
        <v>42</v>
      </c>
      <c r="F208" s="5" t="s">
        <v>43</v>
      </c>
      <c r="G208" s="5" t="s">
        <v>47</v>
      </c>
      <c r="H208" s="5" t="s">
        <v>49</v>
      </c>
      <c r="I208" s="5" t="s">
        <v>49</v>
      </c>
      <c r="J208" s="5">
        <v>2010</v>
      </c>
      <c r="L208" s="1">
        <v>0</v>
      </c>
      <c r="M208" s="1">
        <v>1</v>
      </c>
      <c r="N208" s="1">
        <v>0</v>
      </c>
      <c r="O208" s="1">
        <v>1</v>
      </c>
      <c r="P208" s="1">
        <v>1</v>
      </c>
      <c r="Q208" s="1">
        <v>0</v>
      </c>
      <c r="R208" s="1">
        <v>1</v>
      </c>
      <c r="S208" s="1">
        <v>1</v>
      </c>
      <c r="T208" s="1">
        <v>1</v>
      </c>
      <c r="U208" s="1">
        <v>0</v>
      </c>
      <c r="V208" s="1">
        <v>0.5</v>
      </c>
      <c r="W208" s="1">
        <v>1</v>
      </c>
      <c r="X208" s="1">
        <v>1</v>
      </c>
      <c r="Y208" s="1">
        <v>0.5</v>
      </c>
      <c r="Z208" s="7">
        <f t="shared" si="13"/>
        <v>0.6428571428571429</v>
      </c>
      <c r="AA208" s="8" t="str">
        <f t="shared" si="14"/>
        <v>MEDIANAMENTE RIESGOSOS</v>
      </c>
      <c r="AB208" s="8" t="str">
        <f t="shared" si="15"/>
        <v>Moderado nivel de riesgo</v>
      </c>
    </row>
    <row r="209" spans="1:28" x14ac:dyDescent="0.2">
      <c r="A209" s="5" t="s">
        <v>419</v>
      </c>
      <c r="B209" s="5">
        <v>57</v>
      </c>
      <c r="C209" s="6" t="str">
        <f t="shared" si="12"/>
        <v>Adulto</v>
      </c>
      <c r="D209" s="5" t="s">
        <v>41</v>
      </c>
      <c r="E209" s="5" t="s">
        <v>42</v>
      </c>
      <c r="F209" s="5" t="s">
        <v>43</v>
      </c>
      <c r="G209" s="5" t="s">
        <v>44</v>
      </c>
      <c r="H209" s="5" t="s">
        <v>45</v>
      </c>
      <c r="I209" s="5" t="s">
        <v>51</v>
      </c>
      <c r="J209" s="5">
        <v>2010</v>
      </c>
      <c r="L209" s="1">
        <v>0</v>
      </c>
      <c r="M209" s="1">
        <v>1</v>
      </c>
      <c r="N209" s="1">
        <v>1</v>
      </c>
      <c r="O209" s="1">
        <v>1</v>
      </c>
      <c r="P209" s="1">
        <v>1</v>
      </c>
      <c r="Q209" s="1">
        <v>1</v>
      </c>
      <c r="R209" s="1">
        <v>1</v>
      </c>
      <c r="S209" s="1">
        <v>1</v>
      </c>
      <c r="T209" s="1">
        <v>1</v>
      </c>
      <c r="U209" s="1">
        <v>0</v>
      </c>
      <c r="V209" s="1">
        <v>0.5</v>
      </c>
      <c r="W209" s="1">
        <v>0.5</v>
      </c>
      <c r="X209" s="1">
        <v>0</v>
      </c>
      <c r="Y209" s="1">
        <v>0</v>
      </c>
      <c r="Z209" s="7">
        <f t="shared" si="13"/>
        <v>0.6428571428571429</v>
      </c>
      <c r="AA209" s="8" t="str">
        <f t="shared" si="14"/>
        <v>MEDIANAMENTE RIESGOSOS</v>
      </c>
      <c r="AB209" s="8" t="str">
        <f t="shared" si="15"/>
        <v>Moderado nivel de riesgo</v>
      </c>
    </row>
    <row r="210" spans="1:28" x14ac:dyDescent="0.2">
      <c r="A210" s="5" t="s">
        <v>420</v>
      </c>
      <c r="B210" s="5">
        <v>23</v>
      </c>
      <c r="C210" s="6" t="str">
        <f t="shared" si="12"/>
        <v>Adulto Joven</v>
      </c>
      <c r="D210" s="5" t="s">
        <v>48</v>
      </c>
      <c r="E210" s="5" t="s">
        <v>42</v>
      </c>
      <c r="F210" s="5" t="s">
        <v>43</v>
      </c>
      <c r="G210" s="5" t="s">
        <v>44</v>
      </c>
      <c r="H210" s="5" t="s">
        <v>49</v>
      </c>
      <c r="I210" s="5" t="s">
        <v>45</v>
      </c>
      <c r="J210" s="5">
        <v>2013</v>
      </c>
      <c r="L210" s="1">
        <v>1</v>
      </c>
      <c r="M210" s="1">
        <v>1</v>
      </c>
      <c r="N210" s="1">
        <v>0</v>
      </c>
      <c r="O210" s="1">
        <v>1</v>
      </c>
      <c r="P210" s="1">
        <v>1</v>
      </c>
      <c r="Q210" s="1">
        <v>1</v>
      </c>
      <c r="R210" s="1">
        <v>1</v>
      </c>
      <c r="S210" s="1">
        <v>0.5</v>
      </c>
      <c r="T210" s="1">
        <v>0</v>
      </c>
      <c r="U210" s="1">
        <v>1</v>
      </c>
      <c r="V210" s="1">
        <v>1</v>
      </c>
      <c r="W210" s="1">
        <v>0.5</v>
      </c>
      <c r="X210" s="1">
        <v>0.5</v>
      </c>
      <c r="Y210" s="1">
        <v>0.5</v>
      </c>
      <c r="Z210" s="7">
        <f t="shared" si="13"/>
        <v>0.7142857142857143</v>
      </c>
      <c r="AA210" s="8" t="str">
        <f t="shared" si="14"/>
        <v>MEDIANAMENTE RIESGOSOS</v>
      </c>
      <c r="AB210" s="8" t="str">
        <f t="shared" si="15"/>
        <v>Moderado nivel de riesgo</v>
      </c>
    </row>
    <row r="211" spans="1:28" x14ac:dyDescent="0.2">
      <c r="A211" s="5" t="s">
        <v>421</v>
      </c>
      <c r="B211" s="5">
        <v>42</v>
      </c>
      <c r="C211" s="6" t="str">
        <f t="shared" si="12"/>
        <v>Adulto</v>
      </c>
      <c r="D211" s="5" t="s">
        <v>41</v>
      </c>
      <c r="E211" s="5" t="s">
        <v>42</v>
      </c>
      <c r="F211" s="5" t="s">
        <v>43</v>
      </c>
      <c r="G211" s="5" t="s">
        <v>47</v>
      </c>
      <c r="H211" s="5" t="s">
        <v>65</v>
      </c>
      <c r="I211" s="5" t="s">
        <v>65</v>
      </c>
      <c r="J211" s="5">
        <v>2014</v>
      </c>
      <c r="L211" s="1">
        <v>0</v>
      </c>
      <c r="M211" s="1">
        <v>1</v>
      </c>
      <c r="N211" s="1">
        <v>1</v>
      </c>
      <c r="O211" s="1">
        <v>1</v>
      </c>
      <c r="P211" s="1">
        <v>1</v>
      </c>
      <c r="Q211" s="1">
        <v>1</v>
      </c>
      <c r="R211" s="1">
        <v>0</v>
      </c>
      <c r="S211" s="1">
        <v>0</v>
      </c>
      <c r="T211" s="1">
        <v>0</v>
      </c>
      <c r="U211" s="1">
        <v>1</v>
      </c>
      <c r="V211" s="1">
        <v>1</v>
      </c>
      <c r="W211" s="1">
        <v>0.5</v>
      </c>
      <c r="X211" s="1">
        <v>0.5</v>
      </c>
      <c r="Y211" s="1">
        <v>0</v>
      </c>
      <c r="Z211" s="7">
        <f t="shared" si="13"/>
        <v>0.5714285714285714</v>
      </c>
      <c r="AA211" s="8" t="str">
        <f t="shared" si="14"/>
        <v>MEDIANAMENTE RIESGOSOS</v>
      </c>
      <c r="AB211" s="8" t="str">
        <f t="shared" si="15"/>
        <v>Considerable nivel de riesgo</v>
      </c>
    </row>
    <row r="212" spans="1:28" x14ac:dyDescent="0.2">
      <c r="A212" s="5" t="s">
        <v>422</v>
      </c>
      <c r="B212" s="5">
        <v>26</v>
      </c>
      <c r="C212" s="6" t="str">
        <f t="shared" si="12"/>
        <v>Adulto Joven</v>
      </c>
      <c r="D212" s="5" t="s">
        <v>48</v>
      </c>
      <c r="E212" s="5" t="s">
        <v>42</v>
      </c>
      <c r="F212" s="5" t="s">
        <v>43</v>
      </c>
      <c r="G212" s="5" t="s">
        <v>47</v>
      </c>
      <c r="H212" s="5" t="s">
        <v>49</v>
      </c>
      <c r="I212" s="5" t="s">
        <v>45</v>
      </c>
      <c r="J212" s="5">
        <v>2008</v>
      </c>
      <c r="L212" s="1">
        <v>1</v>
      </c>
      <c r="M212" s="1">
        <v>1</v>
      </c>
      <c r="N212" s="1">
        <v>1</v>
      </c>
      <c r="O212" s="1">
        <v>1</v>
      </c>
      <c r="P212" s="1">
        <v>1</v>
      </c>
      <c r="Q212" s="1">
        <v>1</v>
      </c>
      <c r="R212" s="1">
        <v>1</v>
      </c>
      <c r="S212" s="1">
        <v>0.5</v>
      </c>
      <c r="T212" s="1">
        <v>0</v>
      </c>
      <c r="U212" s="1">
        <v>1</v>
      </c>
      <c r="V212" s="1">
        <v>0.5</v>
      </c>
      <c r="W212" s="1">
        <v>0.5</v>
      </c>
      <c r="X212" s="1">
        <v>0</v>
      </c>
      <c r="Y212" s="1">
        <v>1</v>
      </c>
      <c r="Z212" s="7">
        <f t="shared" si="13"/>
        <v>0.75</v>
      </c>
      <c r="AA212" s="8" t="str">
        <f t="shared" si="14"/>
        <v>MEDIANAMENTE RIESGOSOS</v>
      </c>
      <c r="AB212" s="8" t="str">
        <f t="shared" si="15"/>
        <v>Moderado nivel de riesgo</v>
      </c>
    </row>
    <row r="213" spans="1:28" x14ac:dyDescent="0.2">
      <c r="A213" s="5" t="s">
        <v>423</v>
      </c>
      <c r="B213" s="5">
        <v>53</v>
      </c>
      <c r="C213" s="6" t="str">
        <f t="shared" si="12"/>
        <v>Adulto</v>
      </c>
      <c r="D213" s="5" t="s">
        <v>41</v>
      </c>
      <c r="E213" s="5" t="s">
        <v>42</v>
      </c>
      <c r="F213" s="5" t="s">
        <v>43</v>
      </c>
      <c r="G213" s="5" t="s">
        <v>44</v>
      </c>
      <c r="H213" s="5" t="s">
        <v>51</v>
      </c>
      <c r="I213" s="5" t="s">
        <v>51</v>
      </c>
      <c r="J213" s="5">
        <v>2018</v>
      </c>
      <c r="L213" s="1">
        <v>0</v>
      </c>
      <c r="M213" s="1">
        <v>0</v>
      </c>
      <c r="N213" s="1">
        <v>1</v>
      </c>
      <c r="O213" s="1">
        <v>1</v>
      </c>
      <c r="P213" s="1">
        <v>1</v>
      </c>
      <c r="Q213" s="1">
        <v>1</v>
      </c>
      <c r="R213" s="1">
        <v>1</v>
      </c>
      <c r="S213" s="1">
        <v>1</v>
      </c>
      <c r="T213" s="1">
        <v>1</v>
      </c>
      <c r="U213" s="1">
        <v>0</v>
      </c>
      <c r="V213" s="1">
        <v>1</v>
      </c>
      <c r="W213" s="1">
        <v>1</v>
      </c>
      <c r="X213" s="1">
        <v>1</v>
      </c>
      <c r="Y213" s="1">
        <v>1</v>
      </c>
      <c r="Z213" s="7">
        <f t="shared" si="13"/>
        <v>0.7857142857142857</v>
      </c>
      <c r="AA213" s="8" t="str">
        <f t="shared" si="14"/>
        <v>SEGUROS</v>
      </c>
      <c r="AB213" s="8" t="str">
        <f t="shared" si="15"/>
        <v>Moderado nivel de riesgo</v>
      </c>
    </row>
    <row r="214" spans="1:28" x14ac:dyDescent="0.2">
      <c r="A214" s="5" t="s">
        <v>424</v>
      </c>
      <c r="B214" s="5">
        <v>47</v>
      </c>
      <c r="C214" s="6" t="str">
        <f t="shared" si="12"/>
        <v>Adulto</v>
      </c>
      <c r="D214" s="5" t="s">
        <v>48</v>
      </c>
      <c r="E214" s="5" t="s">
        <v>72</v>
      </c>
      <c r="F214" s="5" t="s">
        <v>43</v>
      </c>
      <c r="G214" s="5" t="s">
        <v>47</v>
      </c>
      <c r="H214" s="5" t="s">
        <v>45</v>
      </c>
      <c r="I214" s="5" t="s">
        <v>45</v>
      </c>
      <c r="J214" s="5">
        <v>2013</v>
      </c>
      <c r="L214" s="1">
        <v>0</v>
      </c>
      <c r="M214" s="1">
        <v>1</v>
      </c>
      <c r="N214" s="1">
        <v>1</v>
      </c>
      <c r="O214" s="1">
        <v>1</v>
      </c>
      <c r="P214" s="1">
        <v>1</v>
      </c>
      <c r="Q214" s="1">
        <v>1</v>
      </c>
      <c r="R214" s="1">
        <v>1</v>
      </c>
      <c r="S214" s="1">
        <v>1</v>
      </c>
      <c r="T214" s="1">
        <v>1</v>
      </c>
      <c r="U214" s="1">
        <v>0</v>
      </c>
      <c r="V214" s="1">
        <v>0.5</v>
      </c>
      <c r="W214" s="1">
        <v>0.5</v>
      </c>
      <c r="X214" s="1">
        <v>1</v>
      </c>
      <c r="Y214" s="1">
        <v>1</v>
      </c>
      <c r="Z214" s="7">
        <f t="shared" si="13"/>
        <v>0.7857142857142857</v>
      </c>
      <c r="AA214" s="8" t="str">
        <f t="shared" si="14"/>
        <v>SEGUROS</v>
      </c>
      <c r="AB214" s="8" t="str">
        <f t="shared" si="15"/>
        <v>Moderado nivel de riesgo</v>
      </c>
    </row>
    <row r="215" spans="1:28" x14ac:dyDescent="0.2">
      <c r="A215" s="5" t="s">
        <v>425</v>
      </c>
      <c r="B215" s="5">
        <v>77</v>
      </c>
      <c r="C215" s="6" t="str">
        <f t="shared" si="12"/>
        <v>Adulto Mayor</v>
      </c>
      <c r="D215" s="5" t="s">
        <v>41</v>
      </c>
      <c r="E215" s="5" t="s">
        <v>42</v>
      </c>
      <c r="F215" s="5" t="s">
        <v>43</v>
      </c>
      <c r="G215" s="5" t="s">
        <v>47</v>
      </c>
      <c r="H215" s="5" t="s">
        <v>65</v>
      </c>
      <c r="I215" s="5" t="s">
        <v>65</v>
      </c>
      <c r="J215" s="5">
        <v>2018</v>
      </c>
      <c r="L215" s="1">
        <v>0</v>
      </c>
      <c r="M215" s="1">
        <v>1</v>
      </c>
      <c r="N215" s="1">
        <v>1</v>
      </c>
      <c r="O215" s="1">
        <v>1</v>
      </c>
      <c r="P215" s="1">
        <v>1</v>
      </c>
      <c r="Q215" s="1">
        <v>1</v>
      </c>
      <c r="R215" s="1">
        <v>1</v>
      </c>
      <c r="S215" s="1">
        <v>1</v>
      </c>
      <c r="T215" s="1">
        <v>0</v>
      </c>
      <c r="U215" s="1">
        <v>1</v>
      </c>
      <c r="V215" s="1">
        <v>1</v>
      </c>
      <c r="W215" s="1">
        <v>1</v>
      </c>
      <c r="X215" s="1">
        <v>1</v>
      </c>
      <c r="Y215" s="1">
        <v>1</v>
      </c>
      <c r="Z215" s="7">
        <f t="shared" si="13"/>
        <v>0.8571428571428571</v>
      </c>
      <c r="AA215" s="8" t="str">
        <f t="shared" si="14"/>
        <v>SEGUROS</v>
      </c>
      <c r="AB215" s="8" t="str">
        <f t="shared" si="15"/>
        <v>Bajo nivel de riesgo</v>
      </c>
    </row>
    <row r="216" spans="1:28" x14ac:dyDescent="0.2">
      <c r="A216" s="5" t="s">
        <v>426</v>
      </c>
      <c r="B216" s="5">
        <v>24</v>
      </c>
      <c r="C216" s="6" t="str">
        <f t="shared" si="12"/>
        <v>Adulto Joven</v>
      </c>
      <c r="D216" s="5" t="s">
        <v>48</v>
      </c>
      <c r="E216" s="5" t="s">
        <v>60</v>
      </c>
      <c r="F216" s="5" t="s">
        <v>43</v>
      </c>
      <c r="G216" s="5" t="s">
        <v>44</v>
      </c>
      <c r="H216" s="5" t="s">
        <v>49</v>
      </c>
      <c r="I216" s="5" t="s">
        <v>51</v>
      </c>
      <c r="J216" s="5">
        <v>2010</v>
      </c>
      <c r="L216" s="1">
        <v>1</v>
      </c>
      <c r="M216" s="1">
        <v>1</v>
      </c>
      <c r="N216" s="1">
        <v>1</v>
      </c>
      <c r="O216" s="1">
        <v>1</v>
      </c>
      <c r="P216" s="1">
        <v>1</v>
      </c>
      <c r="Q216" s="1">
        <v>1</v>
      </c>
      <c r="R216" s="1">
        <v>0</v>
      </c>
      <c r="S216" s="1">
        <v>1</v>
      </c>
      <c r="T216" s="1">
        <v>1</v>
      </c>
      <c r="U216" s="1">
        <v>1</v>
      </c>
      <c r="V216" s="1">
        <v>0</v>
      </c>
      <c r="W216" s="1">
        <v>0</v>
      </c>
      <c r="X216" s="1">
        <v>0</v>
      </c>
      <c r="Y216" s="1">
        <v>1</v>
      </c>
      <c r="Z216" s="7">
        <f t="shared" si="13"/>
        <v>0.7142857142857143</v>
      </c>
      <c r="AA216" s="8" t="str">
        <f t="shared" si="14"/>
        <v>MEDIANAMENTE RIESGOSOS</v>
      </c>
      <c r="AB216" s="8" t="str">
        <f t="shared" si="15"/>
        <v>Moderado nivel de riesgo</v>
      </c>
    </row>
    <row r="217" spans="1:28" x14ac:dyDescent="0.2">
      <c r="A217" s="5" t="s">
        <v>427</v>
      </c>
      <c r="B217" s="5">
        <v>20</v>
      </c>
      <c r="C217" s="6" t="str">
        <f t="shared" si="12"/>
        <v>Adulto Joven</v>
      </c>
      <c r="D217" s="5" t="s">
        <v>48</v>
      </c>
      <c r="E217" s="5" t="s">
        <v>120</v>
      </c>
      <c r="F217" s="5" t="s">
        <v>43</v>
      </c>
      <c r="G217" s="5" t="s">
        <v>47</v>
      </c>
      <c r="H217" s="5" t="s">
        <v>49</v>
      </c>
      <c r="I217" s="5" t="s">
        <v>45</v>
      </c>
      <c r="J217" s="5">
        <v>2010</v>
      </c>
      <c r="L217" s="1">
        <v>1</v>
      </c>
      <c r="M217" s="1">
        <v>1</v>
      </c>
      <c r="N217" s="1">
        <v>0</v>
      </c>
      <c r="O217" s="1">
        <v>1</v>
      </c>
      <c r="P217" s="1">
        <v>1</v>
      </c>
      <c r="Q217" s="1">
        <v>1</v>
      </c>
      <c r="R217" s="1">
        <v>1</v>
      </c>
      <c r="S217" s="1">
        <v>0.5</v>
      </c>
      <c r="T217" s="1">
        <v>0</v>
      </c>
      <c r="U217" s="1">
        <v>1</v>
      </c>
      <c r="V217" s="1">
        <v>0.5</v>
      </c>
      <c r="W217" s="1">
        <v>0.5</v>
      </c>
      <c r="X217" s="1">
        <v>0.5</v>
      </c>
      <c r="Y217" s="1">
        <v>0.5</v>
      </c>
      <c r="Z217" s="7">
        <f t="shared" si="13"/>
        <v>0.6785714285714286</v>
      </c>
      <c r="AA217" s="8" t="str">
        <f t="shared" si="14"/>
        <v>MEDIANAMENTE RIESGOSOS</v>
      </c>
      <c r="AB217" s="8" t="str">
        <f t="shared" si="15"/>
        <v>Moderado nivel de riesgo</v>
      </c>
    </row>
    <row r="218" spans="1:28" x14ac:dyDescent="0.2">
      <c r="A218" s="5" t="s">
        <v>428</v>
      </c>
      <c r="B218" s="5">
        <v>51</v>
      </c>
      <c r="C218" s="6" t="str">
        <f t="shared" si="12"/>
        <v>Adulto</v>
      </c>
      <c r="D218" s="5" t="s">
        <v>48</v>
      </c>
      <c r="E218" s="5" t="s">
        <v>42</v>
      </c>
      <c r="F218" s="5" t="s">
        <v>43</v>
      </c>
      <c r="G218" s="5" t="s">
        <v>47</v>
      </c>
      <c r="H218" s="5" t="s">
        <v>51</v>
      </c>
      <c r="I218" s="5" t="s">
        <v>65</v>
      </c>
      <c r="J218" s="5">
        <v>2013</v>
      </c>
      <c r="L218" s="1">
        <v>0</v>
      </c>
      <c r="M218" s="1">
        <v>1</v>
      </c>
      <c r="N218" s="1">
        <v>1</v>
      </c>
      <c r="O218" s="1">
        <v>1</v>
      </c>
      <c r="P218" s="1">
        <v>1</v>
      </c>
      <c r="Q218" s="1">
        <v>1</v>
      </c>
      <c r="R218" s="1">
        <v>0</v>
      </c>
      <c r="S218" s="1">
        <v>0</v>
      </c>
      <c r="T218" s="1">
        <v>0</v>
      </c>
      <c r="U218" s="1">
        <v>1</v>
      </c>
      <c r="V218" s="1">
        <v>1</v>
      </c>
      <c r="W218" s="1">
        <v>1</v>
      </c>
      <c r="X218" s="1">
        <v>1</v>
      </c>
      <c r="Y218" s="1">
        <v>0</v>
      </c>
      <c r="Z218" s="7">
        <f t="shared" si="13"/>
        <v>0.6428571428571429</v>
      </c>
      <c r="AA218" s="8" t="str">
        <f t="shared" si="14"/>
        <v>MEDIANAMENTE RIESGOSOS</v>
      </c>
      <c r="AB218" s="8" t="str">
        <f t="shared" si="15"/>
        <v>Moderado nivel de riesgo</v>
      </c>
    </row>
    <row r="219" spans="1:28" x14ac:dyDescent="0.2">
      <c r="A219" s="5" t="s">
        <v>429</v>
      </c>
      <c r="B219" s="5">
        <v>19</v>
      </c>
      <c r="C219" s="6" t="str">
        <f t="shared" si="12"/>
        <v>Adulto Joven</v>
      </c>
      <c r="D219" s="5" t="s">
        <v>41</v>
      </c>
      <c r="E219" s="5" t="s">
        <v>125</v>
      </c>
      <c r="F219" s="5" t="s">
        <v>43</v>
      </c>
      <c r="G219" s="5" t="s">
        <v>44</v>
      </c>
      <c r="H219" s="5" t="s">
        <v>45</v>
      </c>
      <c r="I219" s="5" t="s">
        <v>45</v>
      </c>
      <c r="J219" s="5">
        <v>2010</v>
      </c>
      <c r="L219" s="1">
        <v>0</v>
      </c>
      <c r="M219" s="1">
        <v>1</v>
      </c>
      <c r="N219" s="1">
        <v>1</v>
      </c>
      <c r="O219" s="1">
        <v>0</v>
      </c>
      <c r="P219" s="1">
        <v>0</v>
      </c>
      <c r="Q219" s="1">
        <v>0</v>
      </c>
      <c r="R219" s="1">
        <v>1</v>
      </c>
      <c r="S219" s="1">
        <v>0</v>
      </c>
      <c r="T219" s="1">
        <v>1</v>
      </c>
      <c r="U219" s="1">
        <v>0</v>
      </c>
      <c r="V219" s="1">
        <v>1</v>
      </c>
      <c r="W219" s="1">
        <v>1</v>
      </c>
      <c r="X219" s="1">
        <v>1</v>
      </c>
      <c r="Y219" s="1">
        <v>0</v>
      </c>
      <c r="Z219" s="7">
        <f t="shared" si="13"/>
        <v>0.5</v>
      </c>
      <c r="AA219" s="8" t="str">
        <f t="shared" si="14"/>
        <v>ALTAMENTE RIESGOSOS</v>
      </c>
      <c r="AB219" s="8" t="str">
        <f t="shared" si="15"/>
        <v>Considerable nivel de riesgo</v>
      </c>
    </row>
    <row r="220" spans="1:28" x14ac:dyDescent="0.2">
      <c r="A220" s="5" t="s">
        <v>430</v>
      </c>
      <c r="B220" s="5">
        <v>47</v>
      </c>
      <c r="C220" s="6" t="str">
        <f t="shared" si="12"/>
        <v>Adulto</v>
      </c>
      <c r="D220" s="5" t="s">
        <v>41</v>
      </c>
      <c r="E220" s="5" t="s">
        <v>72</v>
      </c>
      <c r="F220" s="5" t="s">
        <v>43</v>
      </c>
      <c r="G220" s="5" t="s">
        <v>44</v>
      </c>
      <c r="H220" s="5" t="s">
        <v>51</v>
      </c>
      <c r="I220" s="5" t="s">
        <v>51</v>
      </c>
      <c r="J220" s="5">
        <v>2010</v>
      </c>
      <c r="L220" s="1">
        <v>0</v>
      </c>
      <c r="M220" s="1">
        <v>1</v>
      </c>
      <c r="N220" s="1">
        <v>1</v>
      </c>
      <c r="O220" s="1">
        <v>0</v>
      </c>
      <c r="P220" s="1">
        <v>1</v>
      </c>
      <c r="Q220" s="1">
        <v>1</v>
      </c>
      <c r="R220" s="1">
        <v>0</v>
      </c>
      <c r="S220" s="1">
        <v>0</v>
      </c>
      <c r="T220" s="1">
        <v>0</v>
      </c>
      <c r="U220" s="1">
        <v>1</v>
      </c>
      <c r="V220" s="1">
        <v>0.5</v>
      </c>
      <c r="W220" s="1">
        <v>1</v>
      </c>
      <c r="X220" s="1">
        <v>0</v>
      </c>
      <c r="Y220" s="1">
        <v>0</v>
      </c>
      <c r="Z220" s="7">
        <f t="shared" si="13"/>
        <v>0.4642857142857143</v>
      </c>
      <c r="AA220" s="8" t="str">
        <f t="shared" si="14"/>
        <v>ALTAMENTE RIESGOSOS</v>
      </c>
      <c r="AB220" s="8" t="str">
        <f t="shared" si="15"/>
        <v>Considerable nivel de riesgo</v>
      </c>
    </row>
    <row r="221" spans="1:28" x14ac:dyDescent="0.2">
      <c r="A221" s="5" t="s">
        <v>431</v>
      </c>
      <c r="B221" s="5">
        <v>43</v>
      </c>
      <c r="C221" s="6" t="str">
        <f t="shared" si="12"/>
        <v>Adulto</v>
      </c>
      <c r="D221" s="5" t="s">
        <v>41</v>
      </c>
      <c r="E221" s="5" t="s">
        <v>72</v>
      </c>
      <c r="F221" s="5" t="s">
        <v>43</v>
      </c>
      <c r="G221" s="5" t="s">
        <v>44</v>
      </c>
      <c r="H221" s="5" t="s">
        <v>45</v>
      </c>
      <c r="I221" s="5" t="s">
        <v>51</v>
      </c>
      <c r="J221" s="5">
        <v>2015</v>
      </c>
      <c r="L221" s="1">
        <v>0</v>
      </c>
      <c r="M221" s="1">
        <v>1</v>
      </c>
      <c r="N221" s="1">
        <v>1</v>
      </c>
      <c r="O221" s="1">
        <v>1</v>
      </c>
      <c r="P221" s="1">
        <v>1</v>
      </c>
      <c r="Q221" s="1">
        <v>0</v>
      </c>
      <c r="R221" s="1">
        <v>0</v>
      </c>
      <c r="S221" s="1">
        <v>0.5</v>
      </c>
      <c r="T221" s="1">
        <v>0</v>
      </c>
      <c r="U221" s="1">
        <v>1</v>
      </c>
      <c r="V221" s="1">
        <v>1</v>
      </c>
      <c r="W221" s="1">
        <v>1</v>
      </c>
      <c r="X221" s="1">
        <v>1</v>
      </c>
      <c r="Y221" s="1">
        <v>0.5</v>
      </c>
      <c r="Z221" s="7">
        <f t="shared" si="13"/>
        <v>0.6428571428571429</v>
      </c>
      <c r="AA221" s="8" t="str">
        <f t="shared" si="14"/>
        <v>MEDIANAMENTE RIESGOSOS</v>
      </c>
      <c r="AB221" s="8" t="str">
        <f t="shared" si="15"/>
        <v>Moderado nivel de riesgo</v>
      </c>
    </row>
    <row r="222" spans="1:28" x14ac:dyDescent="0.2">
      <c r="A222" s="5" t="s">
        <v>432</v>
      </c>
      <c r="B222" s="5">
        <v>45</v>
      </c>
      <c r="C222" s="6" t="str">
        <f t="shared" si="12"/>
        <v>Adulto</v>
      </c>
      <c r="D222" s="5" t="s">
        <v>41</v>
      </c>
      <c r="E222" s="5" t="s">
        <v>72</v>
      </c>
      <c r="F222" s="5" t="s">
        <v>43</v>
      </c>
      <c r="G222" s="5" t="s">
        <v>70</v>
      </c>
      <c r="H222" s="5" t="s">
        <v>45</v>
      </c>
      <c r="I222" s="5" t="s">
        <v>51</v>
      </c>
      <c r="J222" s="5">
        <v>2005</v>
      </c>
      <c r="L222" s="1">
        <v>0</v>
      </c>
      <c r="M222" s="1">
        <v>1</v>
      </c>
      <c r="N222" s="1">
        <v>1</v>
      </c>
      <c r="O222" s="1">
        <v>1</v>
      </c>
      <c r="P222" s="1">
        <v>1</v>
      </c>
      <c r="Q222" s="1">
        <v>1</v>
      </c>
      <c r="R222" s="1">
        <v>0</v>
      </c>
      <c r="S222" s="1">
        <v>1</v>
      </c>
      <c r="T222" s="1">
        <v>0</v>
      </c>
      <c r="U222" s="1">
        <v>1</v>
      </c>
      <c r="V222" s="1">
        <v>1</v>
      </c>
      <c r="W222" s="1">
        <v>1</v>
      </c>
      <c r="X222" s="1">
        <v>1</v>
      </c>
      <c r="Y222" s="1">
        <v>1</v>
      </c>
      <c r="Z222" s="7">
        <f t="shared" si="13"/>
        <v>0.7857142857142857</v>
      </c>
      <c r="AA222" s="8" t="str">
        <f t="shared" si="14"/>
        <v>SEGUROS</v>
      </c>
      <c r="AB222" s="8" t="str">
        <f t="shared" si="15"/>
        <v>Moderado nivel de riesgo</v>
      </c>
    </row>
    <row r="223" spans="1:28" x14ac:dyDescent="0.2">
      <c r="A223" s="5" t="s">
        <v>433</v>
      </c>
      <c r="B223" s="5">
        <v>19</v>
      </c>
      <c r="C223" s="6" t="str">
        <f t="shared" si="12"/>
        <v>Adulto Joven</v>
      </c>
      <c r="D223" s="5" t="s">
        <v>41</v>
      </c>
      <c r="E223" s="5" t="s">
        <v>126</v>
      </c>
      <c r="F223" s="5" t="s">
        <v>43</v>
      </c>
      <c r="G223" s="5" t="s">
        <v>44</v>
      </c>
      <c r="H223" s="5" t="s">
        <v>45</v>
      </c>
      <c r="I223" s="5" t="s">
        <v>51</v>
      </c>
      <c r="J223" s="5">
        <v>2012</v>
      </c>
      <c r="L223" s="1">
        <v>0</v>
      </c>
      <c r="M223" s="1">
        <v>1</v>
      </c>
      <c r="N223" s="1">
        <v>0</v>
      </c>
      <c r="O223" s="1">
        <v>0</v>
      </c>
      <c r="P223" s="1">
        <v>1</v>
      </c>
      <c r="Q223" s="1">
        <v>1</v>
      </c>
      <c r="R223" s="1">
        <v>1</v>
      </c>
      <c r="S223" s="1">
        <v>0.5</v>
      </c>
      <c r="T223" s="1">
        <v>1</v>
      </c>
      <c r="U223" s="1">
        <v>0</v>
      </c>
      <c r="V223" s="1">
        <v>0.5</v>
      </c>
      <c r="W223" s="1">
        <v>0.5</v>
      </c>
      <c r="X223" s="1">
        <v>1</v>
      </c>
      <c r="Y223" s="1">
        <v>0</v>
      </c>
      <c r="Z223" s="7">
        <f t="shared" si="13"/>
        <v>0.5357142857142857</v>
      </c>
      <c r="AA223" s="8" t="str">
        <f t="shared" si="14"/>
        <v>MEDIANAMENTE RIESGOSOS</v>
      </c>
      <c r="AB223" s="8" t="str">
        <f t="shared" si="15"/>
        <v>Considerable nivel de riesgo</v>
      </c>
    </row>
    <row r="224" spans="1:28" x14ac:dyDescent="0.2">
      <c r="A224" s="5" t="s">
        <v>434</v>
      </c>
      <c r="B224" s="5">
        <v>41</v>
      </c>
      <c r="C224" s="6" t="str">
        <f t="shared" si="12"/>
        <v>Adulto</v>
      </c>
      <c r="D224" s="5" t="s">
        <v>48</v>
      </c>
      <c r="E224" s="5" t="s">
        <v>72</v>
      </c>
      <c r="F224" s="5" t="s">
        <v>50</v>
      </c>
      <c r="G224" s="5" t="s">
        <v>70</v>
      </c>
      <c r="H224" s="5" t="s">
        <v>45</v>
      </c>
      <c r="I224" s="5" t="s">
        <v>45</v>
      </c>
      <c r="J224" s="5">
        <v>2010</v>
      </c>
      <c r="L224" s="1">
        <v>0</v>
      </c>
      <c r="M224" s="1">
        <v>1</v>
      </c>
      <c r="N224" s="1">
        <v>1</v>
      </c>
      <c r="O224" s="1">
        <v>1</v>
      </c>
      <c r="P224" s="1">
        <v>0</v>
      </c>
      <c r="Q224" s="1">
        <v>0</v>
      </c>
      <c r="R224" s="1">
        <v>1</v>
      </c>
      <c r="S224" s="1">
        <v>0.5</v>
      </c>
      <c r="T224" s="1">
        <v>0</v>
      </c>
      <c r="U224" s="1">
        <v>1</v>
      </c>
      <c r="V224" s="1">
        <v>0.5</v>
      </c>
      <c r="W224" s="1">
        <v>0.5</v>
      </c>
      <c r="X224" s="1">
        <v>1</v>
      </c>
      <c r="Y224" s="1">
        <v>0</v>
      </c>
      <c r="Z224" s="7">
        <f t="shared" si="13"/>
        <v>0.5357142857142857</v>
      </c>
      <c r="AA224" s="8" t="str">
        <f t="shared" si="14"/>
        <v>MEDIANAMENTE RIESGOSOS</v>
      </c>
      <c r="AB224" s="8" t="str">
        <f t="shared" si="15"/>
        <v>Considerable nivel de riesgo</v>
      </c>
    </row>
    <row r="225" spans="1:28" x14ac:dyDescent="0.2">
      <c r="A225" s="5" t="s">
        <v>435</v>
      </c>
      <c r="B225" s="5">
        <v>65</v>
      </c>
      <c r="C225" s="6" t="str">
        <f t="shared" si="12"/>
        <v>Adulto Mayor</v>
      </c>
      <c r="D225" s="5" t="s">
        <v>41</v>
      </c>
      <c r="E225" s="5" t="s">
        <v>46</v>
      </c>
      <c r="F225" s="5" t="s">
        <v>43</v>
      </c>
      <c r="G225" s="5" t="s">
        <v>47</v>
      </c>
      <c r="H225" s="5" t="s">
        <v>51</v>
      </c>
      <c r="I225" s="5" t="s">
        <v>45</v>
      </c>
      <c r="J225" s="5">
        <v>2011</v>
      </c>
      <c r="L225" s="1">
        <v>0</v>
      </c>
      <c r="M225" s="1">
        <v>1</v>
      </c>
      <c r="N225" s="1">
        <v>1</v>
      </c>
      <c r="O225" s="1">
        <v>1</v>
      </c>
      <c r="P225" s="1">
        <v>1</v>
      </c>
      <c r="Q225" s="1">
        <v>1</v>
      </c>
      <c r="R225" s="1">
        <v>0</v>
      </c>
      <c r="S225" s="1">
        <v>1</v>
      </c>
      <c r="T225" s="1">
        <v>0</v>
      </c>
      <c r="U225" s="1">
        <v>1</v>
      </c>
      <c r="V225" s="1">
        <v>1</v>
      </c>
      <c r="W225" s="1">
        <v>1</v>
      </c>
      <c r="X225" s="1">
        <v>0.5</v>
      </c>
      <c r="Y225" s="1">
        <v>1</v>
      </c>
      <c r="Z225" s="7">
        <f t="shared" si="13"/>
        <v>0.75</v>
      </c>
      <c r="AA225" s="8" t="str">
        <f t="shared" si="14"/>
        <v>MEDIANAMENTE RIESGOSOS</v>
      </c>
      <c r="AB225" s="8" t="str">
        <f t="shared" si="15"/>
        <v>Moderado nivel de riesgo</v>
      </c>
    </row>
    <row r="226" spans="1:28" x14ac:dyDescent="0.2">
      <c r="A226" s="5" t="s">
        <v>436</v>
      </c>
      <c r="B226" s="5">
        <v>65</v>
      </c>
      <c r="C226" s="6" t="str">
        <f t="shared" si="12"/>
        <v>Adulto Mayor</v>
      </c>
      <c r="D226" s="5" t="s">
        <v>41</v>
      </c>
      <c r="E226" s="5" t="s">
        <v>102</v>
      </c>
      <c r="F226" s="5" t="s">
        <v>43</v>
      </c>
      <c r="G226" s="5" t="s">
        <v>44</v>
      </c>
      <c r="H226" s="5" t="s">
        <v>45</v>
      </c>
      <c r="I226" s="5" t="s">
        <v>45</v>
      </c>
      <c r="J226" s="5">
        <v>2012</v>
      </c>
      <c r="L226" s="1">
        <v>0</v>
      </c>
      <c r="M226" s="1">
        <v>0.5</v>
      </c>
      <c r="N226" s="1">
        <v>1</v>
      </c>
      <c r="O226" s="1">
        <v>1</v>
      </c>
      <c r="P226" s="1">
        <v>1</v>
      </c>
      <c r="Q226" s="1">
        <v>0</v>
      </c>
      <c r="R226" s="1">
        <v>0</v>
      </c>
      <c r="S226" s="1">
        <v>0.5</v>
      </c>
      <c r="T226" s="1">
        <v>0</v>
      </c>
      <c r="U226" s="1">
        <v>1</v>
      </c>
      <c r="V226" s="1">
        <v>1</v>
      </c>
      <c r="W226" s="1">
        <v>1</v>
      </c>
      <c r="X226" s="1">
        <v>1</v>
      </c>
      <c r="Y226" s="1">
        <v>1</v>
      </c>
      <c r="Z226" s="7">
        <f t="shared" si="13"/>
        <v>0.6428571428571429</v>
      </c>
      <c r="AA226" s="8" t="str">
        <f t="shared" si="14"/>
        <v>MEDIANAMENTE RIESGOSOS</v>
      </c>
      <c r="AB226" s="8" t="str">
        <f t="shared" si="15"/>
        <v>Moderado nivel de riesgo</v>
      </c>
    </row>
    <row r="227" spans="1:28" x14ac:dyDescent="0.2">
      <c r="A227" s="5" t="s">
        <v>437</v>
      </c>
      <c r="B227" s="5">
        <v>22</v>
      </c>
      <c r="C227" s="6" t="str">
        <f t="shared" si="12"/>
        <v>Adulto Joven</v>
      </c>
      <c r="D227" s="5" t="s">
        <v>41</v>
      </c>
      <c r="E227" s="5" t="s">
        <v>42</v>
      </c>
      <c r="F227" s="5" t="s">
        <v>43</v>
      </c>
      <c r="G227" s="5" t="s">
        <v>70</v>
      </c>
      <c r="H227" s="5" t="s">
        <v>45</v>
      </c>
      <c r="I227" s="5" t="s">
        <v>45</v>
      </c>
      <c r="J227" s="5">
        <v>2011</v>
      </c>
      <c r="L227" s="1">
        <v>1</v>
      </c>
      <c r="M227" s="1">
        <v>1</v>
      </c>
      <c r="N227" s="1">
        <v>1</v>
      </c>
      <c r="O227" s="1">
        <v>1</v>
      </c>
      <c r="P227" s="1">
        <v>1</v>
      </c>
      <c r="Q227" s="1">
        <v>1</v>
      </c>
      <c r="R227" s="1">
        <v>0</v>
      </c>
      <c r="S227" s="1">
        <v>0.5</v>
      </c>
      <c r="T227" s="1">
        <v>0</v>
      </c>
      <c r="U227" s="1">
        <v>1</v>
      </c>
      <c r="V227" s="1">
        <v>0.5</v>
      </c>
      <c r="W227" s="1">
        <v>0.5</v>
      </c>
      <c r="X227" s="1">
        <v>1</v>
      </c>
      <c r="Y227" s="1">
        <v>0.5</v>
      </c>
      <c r="Z227" s="7">
        <f t="shared" si="13"/>
        <v>0.7142857142857143</v>
      </c>
      <c r="AA227" s="8" t="str">
        <f t="shared" si="14"/>
        <v>MEDIANAMENTE RIESGOSOS</v>
      </c>
      <c r="AB227" s="8" t="str">
        <f t="shared" si="15"/>
        <v>Moderado nivel de riesgo</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A246-3020-4AE4-9163-ED5DC7AEE6F9}">
  <sheetPr>
    <tabColor rgb="FF7030A0"/>
  </sheetPr>
  <dimension ref="A1:AC227"/>
  <sheetViews>
    <sheetView topLeftCell="N1" workbookViewId="0">
      <selection activeCell="AC14" sqref="AC14"/>
    </sheetView>
  </sheetViews>
  <sheetFormatPr defaultRowHeight="12.75" x14ac:dyDescent="0.2"/>
  <cols>
    <col min="1" max="11" width="21.5703125" style="1" customWidth="1"/>
    <col min="12" max="26" width="9.140625" style="1"/>
    <col min="27" max="27" width="24.140625" style="1" customWidth="1"/>
    <col min="28" max="28" width="26.5703125" style="1" customWidth="1"/>
    <col min="29" max="16384" width="9.140625" style="1"/>
  </cols>
  <sheetData>
    <row r="1" spans="1:29" x14ac:dyDescent="0.2">
      <c r="A1" s="1" t="s">
        <v>15</v>
      </c>
      <c r="B1" s="1" t="s">
        <v>16</v>
      </c>
      <c r="C1" s="1" t="s">
        <v>17</v>
      </c>
      <c r="D1" s="1" t="s">
        <v>18</v>
      </c>
      <c r="E1" s="1" t="s">
        <v>19</v>
      </c>
      <c r="F1" s="1" t="s">
        <v>20</v>
      </c>
      <c r="G1" s="1" t="s">
        <v>21</v>
      </c>
      <c r="H1" s="1" t="s">
        <v>22</v>
      </c>
      <c r="I1" s="1" t="s">
        <v>23</v>
      </c>
      <c r="J1" s="1" t="s">
        <v>24</v>
      </c>
      <c r="K1" s="3"/>
      <c r="L1" s="2" t="s">
        <v>25</v>
      </c>
      <c r="M1" s="2" t="s">
        <v>26</v>
      </c>
      <c r="N1" s="2" t="s">
        <v>27</v>
      </c>
      <c r="O1" s="2" t="s">
        <v>28</v>
      </c>
      <c r="P1" s="2" t="s">
        <v>29</v>
      </c>
      <c r="Q1" s="2" t="s">
        <v>30</v>
      </c>
      <c r="R1" s="2" t="s">
        <v>31</v>
      </c>
      <c r="S1" s="2" t="s">
        <v>32</v>
      </c>
      <c r="T1" s="2" t="s">
        <v>33</v>
      </c>
      <c r="U1" s="2" t="s">
        <v>34</v>
      </c>
      <c r="V1" s="2" t="s">
        <v>35</v>
      </c>
      <c r="W1" s="2" t="s">
        <v>36</v>
      </c>
      <c r="X1" s="2" t="s">
        <v>37</v>
      </c>
      <c r="Y1" s="2" t="s">
        <v>38</v>
      </c>
      <c r="Z1" s="4" t="s">
        <v>190</v>
      </c>
      <c r="AA1" s="4" t="s">
        <v>191</v>
      </c>
      <c r="AB1" s="4" t="s">
        <v>192</v>
      </c>
    </row>
    <row r="2" spans="1:29" x14ac:dyDescent="0.2">
      <c r="A2" s="5" t="s">
        <v>212</v>
      </c>
      <c r="B2" s="5">
        <v>55</v>
      </c>
      <c r="C2" s="6" t="str">
        <f>IF((B2&lt;18),"Niño/Adolescente",(IF(AND((B2&gt;17),(B2&lt;30)),"Adulto Joven",(IF(AND((B2&gt;29),(B2&lt;60)),"Adulto","Adulto Mayor")))))</f>
        <v>Adulto</v>
      </c>
      <c r="D2" s="5" t="s">
        <v>41</v>
      </c>
      <c r="E2" s="5" t="s">
        <v>42</v>
      </c>
      <c r="F2" s="5" t="s">
        <v>43</v>
      </c>
      <c r="G2" s="5" t="s">
        <v>44</v>
      </c>
      <c r="H2" s="5" t="s">
        <v>45</v>
      </c>
      <c r="I2" s="5" t="s">
        <v>45</v>
      </c>
      <c r="J2" s="5">
        <v>2017</v>
      </c>
      <c r="K2" s="5"/>
      <c r="L2" s="1">
        <v>0</v>
      </c>
      <c r="M2" s="1">
        <v>1</v>
      </c>
      <c r="N2" s="1">
        <v>1</v>
      </c>
      <c r="O2" s="1">
        <v>1</v>
      </c>
      <c r="P2" s="1">
        <v>1</v>
      </c>
      <c r="Q2" s="1">
        <v>1</v>
      </c>
      <c r="R2" s="1">
        <v>1</v>
      </c>
      <c r="S2" s="1">
        <v>0.5</v>
      </c>
      <c r="T2" s="1">
        <v>1</v>
      </c>
      <c r="U2" s="1">
        <v>0</v>
      </c>
      <c r="V2" s="1">
        <v>1</v>
      </c>
      <c r="W2" s="1">
        <v>0.5</v>
      </c>
      <c r="X2" s="1">
        <v>1</v>
      </c>
      <c r="Y2" s="1">
        <v>1</v>
      </c>
      <c r="Z2" s="7">
        <f>(Y2+X2+W2+V2+U2+T2+S2+R2+Q2+P2+O2+N2+M2+L2)/14</f>
        <v>0.7857142857142857</v>
      </c>
      <c r="AA2" s="8" t="str">
        <f>IF(AND(Z2&gt;0.75,Z2&lt;=1),"SEGUROS",IF(AND(Z2&gt;0.5,Z2&lt;=0.75),"MEDIANAMENTE RIESGOSOS",IF(AND(Z2&gt;0.25,Z2&lt;=0.5),"ALTAMENTE RIESGOSOS","DE RIESGO INMINENTE")))</f>
        <v>SEGUROS</v>
      </c>
      <c r="AB2" s="8" t="str">
        <f>IF(AND(Z2&gt;0.8,Z2&lt;=1),"Bajo nivel de riesgo",IF(AND(Z2&gt;0.6,Z2&lt;=0.8),"Moderado nivel de riesgo",IF(AND(Z2&gt;0.4,Z2&lt;=0.6),"Considerable nivel de riesgo",IF(AND(Z2&gt;0.2,Z2&lt;=0.4),"Alto nivel de riesgo","Máximo nivel de riesgo"))))</f>
        <v>Moderado nivel de riesgo</v>
      </c>
    </row>
    <row r="3" spans="1:29" x14ac:dyDescent="0.2">
      <c r="A3" s="5" t="s">
        <v>213</v>
      </c>
      <c r="B3" s="5">
        <v>18</v>
      </c>
      <c r="C3" s="6" t="str">
        <f t="shared" ref="C3:C66" si="0">IF((B3&lt;18),"Niño/Adolescente",(IF(AND((B3&gt;17),(B3&lt;30)),"Adulto Joven",(IF(AND((B3&gt;29),(B3&lt;60)),"Adulto","Adulto Mayor")))))</f>
        <v>Adulto Joven</v>
      </c>
      <c r="D3" s="5" t="s">
        <v>41</v>
      </c>
      <c r="E3" s="5" t="s">
        <v>46</v>
      </c>
      <c r="F3" s="5" t="s">
        <v>43</v>
      </c>
      <c r="G3" s="5" t="s">
        <v>47</v>
      </c>
      <c r="H3" s="5" t="s">
        <v>45</v>
      </c>
      <c r="I3" s="5" t="s">
        <v>45</v>
      </c>
      <c r="J3" s="5">
        <v>2016</v>
      </c>
      <c r="K3" s="5"/>
      <c r="L3" s="1">
        <v>0</v>
      </c>
      <c r="M3" s="1">
        <v>1</v>
      </c>
      <c r="N3" s="1">
        <v>1</v>
      </c>
      <c r="O3" s="1">
        <v>1</v>
      </c>
      <c r="P3" s="1">
        <v>1</v>
      </c>
      <c r="Q3" s="1">
        <v>0</v>
      </c>
      <c r="R3" s="1">
        <v>1</v>
      </c>
      <c r="S3" s="1">
        <v>1</v>
      </c>
      <c r="T3" s="1">
        <v>1</v>
      </c>
      <c r="U3" s="1">
        <v>0</v>
      </c>
      <c r="V3" s="1">
        <v>0</v>
      </c>
      <c r="W3" s="1">
        <v>0</v>
      </c>
      <c r="X3" s="1">
        <v>1</v>
      </c>
      <c r="Y3" s="1">
        <v>1</v>
      </c>
      <c r="Z3" s="7">
        <f t="shared" ref="Z3:Z66" si="1">(Y3+X3+W3+V3+U3+T3+S3+R3+Q3+P3+O3+N3+M3+L3)/14</f>
        <v>0.6428571428571429</v>
      </c>
      <c r="AA3" s="8" t="str">
        <f t="shared" ref="AA3:AA66" si="2">IF(AND(Z3&gt;0.75,Z3&lt;=1),"SEGUROS",IF(AND(Z3&gt;0.5,Z3&lt;=0.75),"MEDIANAMENTE RIESGOSOS",IF(AND(Z3&gt;0.25,Z3&lt;=0.5),"ALTAMENTE RIESGOSOS","DE RIESGO INMINENTE")))</f>
        <v>MEDIANAMENTE RIESGOSOS</v>
      </c>
      <c r="AB3" s="8" t="str">
        <f t="shared" ref="AB3:AB66" si="3">IF(AND(Z3&gt;0.8,Z3&lt;=1),"Bajo nivel de riesgo",IF(AND(Z3&gt;0.6,Z3&lt;=0.8),"Moderado nivel de riesgo",IF(AND(Z3&gt;0.4,Z3&lt;=0.6),"Considerable nivel de riesgo",IF(AND(Z3&gt;0.2,Z3&lt;=0.4),"Alto nivel de riesgo","Máximo nivel de riesgo"))))</f>
        <v>Moderado nivel de riesgo</v>
      </c>
    </row>
    <row r="4" spans="1:29" x14ac:dyDescent="0.2">
      <c r="A4" s="5" t="s">
        <v>214</v>
      </c>
      <c r="B4" s="5">
        <v>25</v>
      </c>
      <c r="C4" s="6" t="str">
        <f t="shared" si="0"/>
        <v>Adulto Joven</v>
      </c>
      <c r="D4" s="5" t="s">
        <v>48</v>
      </c>
      <c r="E4" s="5" t="s">
        <v>42</v>
      </c>
      <c r="F4" s="5" t="s">
        <v>43</v>
      </c>
      <c r="G4" s="5" t="s">
        <v>44</v>
      </c>
      <c r="H4" s="5" t="s">
        <v>49</v>
      </c>
      <c r="I4" s="5" t="s">
        <v>45</v>
      </c>
      <c r="J4" s="5">
        <v>2011</v>
      </c>
      <c r="K4" s="5"/>
      <c r="L4" s="1">
        <v>0</v>
      </c>
      <c r="M4" s="1">
        <v>1</v>
      </c>
      <c r="N4" s="1">
        <v>1</v>
      </c>
      <c r="O4" s="1">
        <v>1</v>
      </c>
      <c r="P4" s="1">
        <v>1</v>
      </c>
      <c r="Q4" s="1">
        <v>1</v>
      </c>
      <c r="R4" s="1">
        <v>1</v>
      </c>
      <c r="S4" s="1">
        <v>1</v>
      </c>
      <c r="T4" s="1">
        <v>1</v>
      </c>
      <c r="U4" s="1">
        <v>1</v>
      </c>
      <c r="V4" s="1">
        <v>1</v>
      </c>
      <c r="W4" s="1">
        <v>1</v>
      </c>
      <c r="X4" s="1">
        <v>0</v>
      </c>
      <c r="Y4" s="1">
        <v>0</v>
      </c>
      <c r="Z4" s="7">
        <f t="shared" si="1"/>
        <v>0.7857142857142857</v>
      </c>
      <c r="AA4" s="8" t="str">
        <f t="shared" si="2"/>
        <v>SEGUROS</v>
      </c>
      <c r="AB4" s="8" t="str">
        <f t="shared" si="3"/>
        <v>Moderado nivel de riesgo</v>
      </c>
    </row>
    <row r="5" spans="1:29" x14ac:dyDescent="0.2">
      <c r="A5" s="5" t="s">
        <v>215</v>
      </c>
      <c r="B5" s="5">
        <v>23</v>
      </c>
      <c r="C5" s="6" t="str">
        <f t="shared" si="0"/>
        <v>Adulto Joven</v>
      </c>
      <c r="D5" s="5" t="s">
        <v>48</v>
      </c>
      <c r="E5" s="5" t="s">
        <v>42</v>
      </c>
      <c r="F5" s="5" t="s">
        <v>43</v>
      </c>
      <c r="G5" s="5" t="s">
        <v>44</v>
      </c>
      <c r="H5" s="5" t="s">
        <v>45</v>
      </c>
      <c r="I5" s="5" t="s">
        <v>45</v>
      </c>
      <c r="J5" s="5">
        <v>2010</v>
      </c>
      <c r="K5" s="5"/>
      <c r="L5" s="1">
        <v>0</v>
      </c>
      <c r="M5" s="1">
        <v>0</v>
      </c>
      <c r="N5" s="1">
        <v>0</v>
      </c>
      <c r="O5" s="1">
        <v>1</v>
      </c>
      <c r="P5" s="1">
        <v>1</v>
      </c>
      <c r="Q5" s="1">
        <v>1</v>
      </c>
      <c r="R5" s="1">
        <v>0</v>
      </c>
      <c r="S5" s="1">
        <v>0.5</v>
      </c>
      <c r="T5" s="1">
        <v>1</v>
      </c>
      <c r="U5" s="1">
        <v>1</v>
      </c>
      <c r="V5" s="1">
        <v>0</v>
      </c>
      <c r="W5" s="1">
        <v>0.5</v>
      </c>
      <c r="X5" s="1">
        <v>1</v>
      </c>
      <c r="Y5" s="1">
        <v>0</v>
      </c>
      <c r="Z5" s="7">
        <f t="shared" si="1"/>
        <v>0.5</v>
      </c>
      <c r="AA5" s="8" t="str">
        <f t="shared" si="2"/>
        <v>ALTAMENTE RIESGOSOS</v>
      </c>
      <c r="AB5" s="8" t="str">
        <f t="shared" si="3"/>
        <v>Considerable nivel de riesgo</v>
      </c>
    </row>
    <row r="6" spans="1:29" x14ac:dyDescent="0.2">
      <c r="A6" s="5" t="s">
        <v>216</v>
      </c>
      <c r="B6" s="5">
        <v>22</v>
      </c>
      <c r="C6" s="6" t="str">
        <f t="shared" si="0"/>
        <v>Adulto Joven</v>
      </c>
      <c r="D6" s="5" t="s">
        <v>48</v>
      </c>
      <c r="E6" s="5" t="s">
        <v>42</v>
      </c>
      <c r="F6" s="5" t="s">
        <v>50</v>
      </c>
      <c r="G6" s="5" t="s">
        <v>47</v>
      </c>
      <c r="H6" s="5" t="s">
        <v>49</v>
      </c>
      <c r="I6" s="5" t="s">
        <v>51</v>
      </c>
      <c r="J6" s="5">
        <v>2010</v>
      </c>
      <c r="K6" s="5"/>
      <c r="L6" s="1">
        <v>0</v>
      </c>
      <c r="M6" s="1">
        <v>1</v>
      </c>
      <c r="N6" s="1">
        <v>0</v>
      </c>
      <c r="O6" s="1">
        <v>1</v>
      </c>
      <c r="P6" s="1">
        <v>1</v>
      </c>
      <c r="Q6" s="1">
        <v>1</v>
      </c>
      <c r="R6" s="1">
        <v>1</v>
      </c>
      <c r="S6" s="1">
        <v>1</v>
      </c>
      <c r="T6" s="1">
        <v>1</v>
      </c>
      <c r="U6" s="1">
        <v>0</v>
      </c>
      <c r="V6" s="1">
        <v>1</v>
      </c>
      <c r="W6" s="1">
        <v>0.5</v>
      </c>
      <c r="X6" s="1">
        <v>0.5</v>
      </c>
      <c r="Y6" s="1">
        <v>1</v>
      </c>
      <c r="Z6" s="7">
        <f t="shared" si="1"/>
        <v>0.7142857142857143</v>
      </c>
      <c r="AA6" s="8" t="str">
        <f t="shared" si="2"/>
        <v>MEDIANAMENTE RIESGOSOS</v>
      </c>
      <c r="AB6" s="8" t="str">
        <f t="shared" si="3"/>
        <v>Moderado nivel de riesgo</v>
      </c>
    </row>
    <row r="7" spans="1:29" x14ac:dyDescent="0.2">
      <c r="A7" s="5" t="s">
        <v>217</v>
      </c>
      <c r="B7" s="5">
        <v>23</v>
      </c>
      <c r="C7" s="6" t="str">
        <f t="shared" si="0"/>
        <v>Adulto Joven</v>
      </c>
      <c r="D7" s="5" t="s">
        <v>48</v>
      </c>
      <c r="E7" s="5" t="s">
        <v>42</v>
      </c>
      <c r="F7" s="5" t="s">
        <v>50</v>
      </c>
      <c r="G7" s="5" t="s">
        <v>44</v>
      </c>
      <c r="H7" s="5" t="s">
        <v>45</v>
      </c>
      <c r="I7" s="5" t="s">
        <v>49</v>
      </c>
      <c r="J7" s="5">
        <v>2014</v>
      </c>
      <c r="K7" s="5"/>
      <c r="L7" s="1">
        <v>0</v>
      </c>
      <c r="M7" s="1">
        <v>1</v>
      </c>
      <c r="N7" s="1">
        <v>1</v>
      </c>
      <c r="O7" s="1">
        <v>1</v>
      </c>
      <c r="P7" s="1">
        <v>1</v>
      </c>
      <c r="Q7" s="1">
        <v>0</v>
      </c>
      <c r="R7" s="1">
        <v>1</v>
      </c>
      <c r="S7" s="1">
        <v>1</v>
      </c>
      <c r="T7" s="1">
        <v>1</v>
      </c>
      <c r="U7" s="1">
        <v>1</v>
      </c>
      <c r="V7" s="1">
        <v>1</v>
      </c>
      <c r="W7" s="1">
        <v>1</v>
      </c>
      <c r="X7" s="1">
        <v>1</v>
      </c>
      <c r="Y7" s="1">
        <v>0</v>
      </c>
      <c r="Z7" s="7">
        <f t="shared" si="1"/>
        <v>0.7857142857142857</v>
      </c>
      <c r="AA7" s="8" t="str">
        <f t="shared" si="2"/>
        <v>SEGUROS</v>
      </c>
      <c r="AB7" s="8" t="str">
        <f t="shared" si="3"/>
        <v>Moderado nivel de riesgo</v>
      </c>
    </row>
    <row r="8" spans="1:29" x14ac:dyDescent="0.2">
      <c r="A8" s="5" t="s">
        <v>218</v>
      </c>
      <c r="B8" s="5">
        <v>19</v>
      </c>
      <c r="C8" s="6" t="str">
        <f t="shared" si="0"/>
        <v>Adulto Joven</v>
      </c>
      <c r="D8" s="5" t="s">
        <v>41</v>
      </c>
      <c r="E8" s="5" t="s">
        <v>42</v>
      </c>
      <c r="F8" s="5" t="s">
        <v>43</v>
      </c>
      <c r="G8" s="5" t="s">
        <v>44</v>
      </c>
      <c r="H8" s="5" t="s">
        <v>45</v>
      </c>
      <c r="I8" s="5" t="s">
        <v>45</v>
      </c>
      <c r="J8" s="5">
        <v>2014</v>
      </c>
      <c r="K8" s="5"/>
      <c r="L8" s="1">
        <v>0</v>
      </c>
      <c r="M8" s="1">
        <v>1</v>
      </c>
      <c r="N8" s="1">
        <v>1</v>
      </c>
      <c r="O8" s="1">
        <v>1</v>
      </c>
      <c r="P8" s="1">
        <v>1</v>
      </c>
      <c r="Q8" s="1">
        <v>1</v>
      </c>
      <c r="R8" s="1">
        <v>1</v>
      </c>
      <c r="S8" s="1">
        <v>0</v>
      </c>
      <c r="T8" s="1">
        <v>1</v>
      </c>
      <c r="U8" s="1">
        <v>1</v>
      </c>
      <c r="V8" s="1">
        <v>0.5</v>
      </c>
      <c r="W8" s="1">
        <v>0.5</v>
      </c>
      <c r="X8" s="1">
        <v>0.5</v>
      </c>
      <c r="Y8" s="1">
        <v>0.5</v>
      </c>
      <c r="Z8" s="7">
        <f t="shared" si="1"/>
        <v>0.7142857142857143</v>
      </c>
      <c r="AA8" s="8" t="str">
        <f t="shared" si="2"/>
        <v>MEDIANAMENTE RIESGOSOS</v>
      </c>
      <c r="AB8" s="8" t="str">
        <f t="shared" si="3"/>
        <v>Moderado nivel de riesgo</v>
      </c>
      <c r="AC8" s="1" t="s">
        <v>52</v>
      </c>
    </row>
    <row r="9" spans="1:29" x14ac:dyDescent="0.2">
      <c r="A9" s="5" t="s">
        <v>219</v>
      </c>
      <c r="B9" s="5">
        <v>19</v>
      </c>
      <c r="C9" s="6" t="str">
        <f t="shared" si="0"/>
        <v>Adulto Joven</v>
      </c>
      <c r="D9" s="5" t="s">
        <v>41</v>
      </c>
      <c r="E9" s="5" t="s">
        <v>53</v>
      </c>
      <c r="F9" s="5" t="s">
        <v>43</v>
      </c>
      <c r="G9" s="5" t="s">
        <v>47</v>
      </c>
      <c r="H9" s="5" t="s">
        <v>51</v>
      </c>
      <c r="I9" s="5" t="s">
        <v>45</v>
      </c>
      <c r="J9" s="5">
        <v>2012</v>
      </c>
      <c r="K9" s="5"/>
      <c r="L9" s="1">
        <v>0</v>
      </c>
      <c r="M9" s="1">
        <v>1</v>
      </c>
      <c r="N9" s="1">
        <v>1</v>
      </c>
      <c r="O9" s="1">
        <v>1</v>
      </c>
      <c r="P9" s="1">
        <v>1</v>
      </c>
      <c r="Q9" s="1">
        <v>1</v>
      </c>
      <c r="R9" s="1">
        <v>1</v>
      </c>
      <c r="S9" s="1">
        <v>1</v>
      </c>
      <c r="T9" s="1">
        <v>0</v>
      </c>
      <c r="U9" s="1">
        <v>1</v>
      </c>
      <c r="V9" s="1">
        <v>1</v>
      </c>
      <c r="W9" s="1">
        <v>1</v>
      </c>
      <c r="X9" s="1">
        <v>0</v>
      </c>
      <c r="Y9" s="1">
        <v>0</v>
      </c>
      <c r="Z9" s="7">
        <f t="shared" si="1"/>
        <v>0.7142857142857143</v>
      </c>
      <c r="AA9" s="8" t="str">
        <f t="shared" si="2"/>
        <v>MEDIANAMENTE RIESGOSOS</v>
      </c>
      <c r="AB9" s="8" t="str">
        <f t="shared" si="3"/>
        <v>Moderado nivel de riesgo</v>
      </c>
      <c r="AC9" s="1" t="s">
        <v>54</v>
      </c>
    </row>
    <row r="10" spans="1:29" x14ac:dyDescent="0.2">
      <c r="A10" s="5" t="s">
        <v>220</v>
      </c>
      <c r="B10" s="5">
        <v>20</v>
      </c>
      <c r="C10" s="6" t="str">
        <f t="shared" si="0"/>
        <v>Adulto Joven</v>
      </c>
      <c r="D10" s="5" t="s">
        <v>41</v>
      </c>
      <c r="E10" s="5" t="s">
        <v>42</v>
      </c>
      <c r="F10" s="5" t="s">
        <v>43</v>
      </c>
      <c r="G10" s="5" t="s">
        <v>47</v>
      </c>
      <c r="H10" s="5" t="s">
        <v>51</v>
      </c>
      <c r="I10" s="5" t="s">
        <v>45</v>
      </c>
      <c r="J10" s="5">
        <v>2015</v>
      </c>
      <c r="K10" s="5"/>
      <c r="L10" s="1">
        <v>0</v>
      </c>
      <c r="M10" s="1">
        <v>1</v>
      </c>
      <c r="N10" s="1">
        <v>1</v>
      </c>
      <c r="O10" s="1">
        <v>1</v>
      </c>
      <c r="P10" s="1">
        <v>1</v>
      </c>
      <c r="Q10" s="1">
        <v>0</v>
      </c>
      <c r="R10" s="1">
        <v>1</v>
      </c>
      <c r="S10" s="1">
        <v>0</v>
      </c>
      <c r="T10" s="1">
        <v>1</v>
      </c>
      <c r="U10" s="1">
        <v>0</v>
      </c>
      <c r="V10" s="1">
        <v>1</v>
      </c>
      <c r="W10" s="1">
        <v>0.5</v>
      </c>
      <c r="X10" s="1">
        <v>1</v>
      </c>
      <c r="Y10" s="1">
        <v>0</v>
      </c>
      <c r="Z10" s="7">
        <f t="shared" si="1"/>
        <v>0.6071428571428571</v>
      </c>
      <c r="AA10" s="8" t="str">
        <f t="shared" si="2"/>
        <v>MEDIANAMENTE RIESGOSOS</v>
      </c>
      <c r="AB10" s="8" t="str">
        <f t="shared" si="3"/>
        <v>Moderado nivel de riesgo</v>
      </c>
      <c r="AC10" s="1" t="s">
        <v>55</v>
      </c>
    </row>
    <row r="11" spans="1:29" x14ac:dyDescent="0.2">
      <c r="A11" s="5" t="s">
        <v>221</v>
      </c>
      <c r="B11" s="5">
        <v>18</v>
      </c>
      <c r="C11" s="6" t="str">
        <f t="shared" si="0"/>
        <v>Adulto Joven</v>
      </c>
      <c r="D11" s="5" t="s">
        <v>48</v>
      </c>
      <c r="E11" s="5" t="s">
        <v>42</v>
      </c>
      <c r="F11" s="5" t="s">
        <v>43</v>
      </c>
      <c r="G11" s="5" t="s">
        <v>47</v>
      </c>
      <c r="H11" s="5" t="s">
        <v>45</v>
      </c>
      <c r="I11" s="5" t="s">
        <v>45</v>
      </c>
      <c r="J11" s="5">
        <v>2010</v>
      </c>
      <c r="K11" s="5"/>
      <c r="L11" s="1">
        <v>1</v>
      </c>
      <c r="M11" s="1">
        <v>1</v>
      </c>
      <c r="N11" s="1">
        <v>1</v>
      </c>
      <c r="O11" s="1">
        <v>1</v>
      </c>
      <c r="P11" s="1">
        <v>1</v>
      </c>
      <c r="Q11" s="1">
        <v>1</v>
      </c>
      <c r="R11" s="1">
        <v>1</v>
      </c>
      <c r="S11" s="1">
        <v>0.5</v>
      </c>
      <c r="T11" s="1">
        <v>1</v>
      </c>
      <c r="U11" s="1">
        <v>1</v>
      </c>
      <c r="V11" s="1">
        <v>0.5</v>
      </c>
      <c r="W11" s="1">
        <v>0.5</v>
      </c>
      <c r="X11" s="1">
        <v>1</v>
      </c>
      <c r="Y11" s="1">
        <v>0.5</v>
      </c>
      <c r="Z11" s="7">
        <f t="shared" si="1"/>
        <v>0.8571428571428571</v>
      </c>
      <c r="AA11" s="8" t="str">
        <f t="shared" si="2"/>
        <v>SEGUROS</v>
      </c>
      <c r="AB11" s="8" t="str">
        <f t="shared" si="3"/>
        <v>Bajo nivel de riesgo</v>
      </c>
      <c r="AC11" s="1" t="s">
        <v>56</v>
      </c>
    </row>
    <row r="12" spans="1:29" x14ac:dyDescent="0.2">
      <c r="A12" s="5" t="s">
        <v>222</v>
      </c>
      <c r="B12" s="5">
        <v>20</v>
      </c>
      <c r="C12" s="6" t="str">
        <f t="shared" si="0"/>
        <v>Adulto Joven</v>
      </c>
      <c r="D12" s="5" t="s">
        <v>48</v>
      </c>
      <c r="E12" s="5" t="s">
        <v>57</v>
      </c>
      <c r="F12" s="5" t="s">
        <v>43</v>
      </c>
      <c r="G12" s="5" t="s">
        <v>44</v>
      </c>
      <c r="H12" s="5" t="s">
        <v>51</v>
      </c>
      <c r="I12" s="5" t="s">
        <v>45</v>
      </c>
      <c r="J12" s="5">
        <v>2012</v>
      </c>
      <c r="K12" s="5"/>
      <c r="L12" s="1">
        <v>0</v>
      </c>
      <c r="M12" s="1">
        <v>1</v>
      </c>
      <c r="N12" s="1">
        <v>1</v>
      </c>
      <c r="O12" s="1">
        <v>1</v>
      </c>
      <c r="P12" s="1">
        <v>0</v>
      </c>
      <c r="Q12" s="1">
        <v>0</v>
      </c>
      <c r="R12" s="1">
        <v>1</v>
      </c>
      <c r="S12" s="1">
        <v>1</v>
      </c>
      <c r="T12" s="1">
        <v>0</v>
      </c>
      <c r="U12" s="1">
        <v>1</v>
      </c>
      <c r="V12" s="1">
        <v>0.5</v>
      </c>
      <c r="W12" s="1">
        <v>0.5</v>
      </c>
      <c r="X12" s="1">
        <v>1</v>
      </c>
      <c r="Y12" s="1">
        <v>0.5</v>
      </c>
      <c r="Z12" s="7">
        <f t="shared" si="1"/>
        <v>0.6071428571428571</v>
      </c>
      <c r="AA12" s="8" t="str">
        <f t="shared" si="2"/>
        <v>MEDIANAMENTE RIESGOSOS</v>
      </c>
      <c r="AB12" s="8" t="str">
        <f t="shared" si="3"/>
        <v>Moderado nivel de riesgo</v>
      </c>
      <c r="AC12" s="1" t="s">
        <v>58</v>
      </c>
    </row>
    <row r="13" spans="1:29" x14ac:dyDescent="0.2">
      <c r="A13" s="5" t="s">
        <v>223</v>
      </c>
      <c r="B13" s="5">
        <v>19</v>
      </c>
      <c r="C13" s="6" t="str">
        <f t="shared" si="0"/>
        <v>Adulto Joven</v>
      </c>
      <c r="D13" s="5" t="s">
        <v>41</v>
      </c>
      <c r="E13" s="5" t="s">
        <v>59</v>
      </c>
      <c r="F13" s="5" t="s">
        <v>43</v>
      </c>
      <c r="G13" s="5" t="s">
        <v>47</v>
      </c>
      <c r="H13" s="5" t="s">
        <v>45</v>
      </c>
      <c r="I13" s="5" t="s">
        <v>45</v>
      </c>
      <c r="J13" s="5">
        <v>2011</v>
      </c>
      <c r="K13" s="5"/>
      <c r="L13" s="1">
        <v>0</v>
      </c>
      <c r="M13" s="1">
        <v>1</v>
      </c>
      <c r="N13" s="1">
        <v>0</v>
      </c>
      <c r="O13" s="1">
        <v>1</v>
      </c>
      <c r="P13" s="1">
        <v>1</v>
      </c>
      <c r="Q13" s="1">
        <v>0</v>
      </c>
      <c r="R13" s="1">
        <v>1</v>
      </c>
      <c r="S13" s="1">
        <v>0.5</v>
      </c>
      <c r="T13" s="1">
        <v>0</v>
      </c>
      <c r="U13" s="1">
        <v>1</v>
      </c>
      <c r="V13" s="1">
        <v>0.5</v>
      </c>
      <c r="W13" s="1">
        <v>0.5</v>
      </c>
      <c r="X13" s="1">
        <v>1</v>
      </c>
      <c r="Y13" s="1">
        <v>0.5</v>
      </c>
      <c r="Z13" s="7">
        <f t="shared" si="1"/>
        <v>0.5714285714285714</v>
      </c>
      <c r="AA13" s="8" t="str">
        <f t="shared" si="2"/>
        <v>MEDIANAMENTE RIESGOSOS</v>
      </c>
      <c r="AB13" s="8" t="str">
        <f t="shared" si="3"/>
        <v>Considerable nivel de riesgo</v>
      </c>
    </row>
    <row r="14" spans="1:29" x14ac:dyDescent="0.2">
      <c r="A14" s="5" t="s">
        <v>224</v>
      </c>
      <c r="B14" s="5">
        <v>48</v>
      </c>
      <c r="C14" s="6" t="str">
        <f t="shared" si="0"/>
        <v>Adulto</v>
      </c>
      <c r="D14" s="5" t="s">
        <v>41</v>
      </c>
      <c r="E14" s="5" t="s">
        <v>60</v>
      </c>
      <c r="F14" s="5" t="s">
        <v>43</v>
      </c>
      <c r="G14" s="5" t="s">
        <v>47</v>
      </c>
      <c r="H14" s="5" t="s">
        <v>51</v>
      </c>
      <c r="I14" s="5" t="s">
        <v>51</v>
      </c>
      <c r="J14" s="5">
        <v>2017</v>
      </c>
      <c r="K14" s="5"/>
      <c r="L14" s="1">
        <v>1</v>
      </c>
      <c r="M14" s="1">
        <v>1</v>
      </c>
      <c r="N14" s="1">
        <v>0</v>
      </c>
      <c r="O14" s="1">
        <v>1</v>
      </c>
      <c r="P14" s="1">
        <v>1</v>
      </c>
      <c r="Q14" s="1">
        <v>0</v>
      </c>
      <c r="R14" s="1">
        <v>1</v>
      </c>
      <c r="S14" s="1">
        <v>1</v>
      </c>
      <c r="T14" s="1">
        <v>0</v>
      </c>
      <c r="U14" s="1">
        <v>0</v>
      </c>
      <c r="V14" s="1">
        <v>0.5</v>
      </c>
      <c r="W14" s="1">
        <v>0.5</v>
      </c>
      <c r="X14" s="1">
        <v>0</v>
      </c>
      <c r="Y14" s="1">
        <v>0.5</v>
      </c>
      <c r="Z14" s="7">
        <f t="shared" si="1"/>
        <v>0.5357142857142857</v>
      </c>
      <c r="AA14" s="8" t="str">
        <f t="shared" si="2"/>
        <v>MEDIANAMENTE RIESGOSOS</v>
      </c>
      <c r="AB14" s="8" t="str">
        <f t="shared" si="3"/>
        <v>Considerable nivel de riesgo</v>
      </c>
    </row>
    <row r="15" spans="1:29" x14ac:dyDescent="0.2">
      <c r="A15" s="5" t="s">
        <v>225</v>
      </c>
      <c r="B15" s="5">
        <v>20</v>
      </c>
      <c r="C15" s="6" t="str">
        <f t="shared" si="0"/>
        <v>Adulto Joven</v>
      </c>
      <c r="D15" s="5" t="s">
        <v>48</v>
      </c>
      <c r="E15" s="5" t="s">
        <v>46</v>
      </c>
      <c r="F15" s="5" t="s">
        <v>50</v>
      </c>
      <c r="G15" s="5" t="s">
        <v>44</v>
      </c>
      <c r="H15" s="5" t="s">
        <v>51</v>
      </c>
      <c r="I15" s="5" t="s">
        <v>45</v>
      </c>
      <c r="J15" s="5">
        <v>2011</v>
      </c>
      <c r="K15" s="5"/>
      <c r="L15" s="1">
        <v>1</v>
      </c>
      <c r="M15" s="1">
        <v>1</v>
      </c>
      <c r="N15" s="1">
        <v>0</v>
      </c>
      <c r="O15" s="1">
        <v>1</v>
      </c>
      <c r="P15" s="1">
        <v>1</v>
      </c>
      <c r="Q15" s="1">
        <v>1</v>
      </c>
      <c r="R15" s="1">
        <v>0</v>
      </c>
      <c r="S15" s="1">
        <v>1</v>
      </c>
      <c r="T15" s="1">
        <v>0</v>
      </c>
      <c r="U15" s="1">
        <v>1</v>
      </c>
      <c r="V15" s="1">
        <v>1</v>
      </c>
      <c r="W15" s="1">
        <v>1</v>
      </c>
      <c r="X15" s="1">
        <v>1</v>
      </c>
      <c r="Y15" s="1">
        <v>0.5</v>
      </c>
      <c r="Z15" s="7">
        <f t="shared" si="1"/>
        <v>0.75</v>
      </c>
      <c r="AA15" s="8" t="str">
        <f t="shared" si="2"/>
        <v>MEDIANAMENTE RIESGOSOS</v>
      </c>
      <c r="AB15" s="8" t="str">
        <f t="shared" si="3"/>
        <v>Moderado nivel de riesgo</v>
      </c>
    </row>
    <row r="16" spans="1:29" x14ac:dyDescent="0.2">
      <c r="A16" s="5" t="s">
        <v>226</v>
      </c>
      <c r="B16" s="5">
        <v>19</v>
      </c>
      <c r="C16" s="6" t="str">
        <f t="shared" si="0"/>
        <v>Adulto Joven</v>
      </c>
      <c r="D16" s="5" t="s">
        <v>48</v>
      </c>
      <c r="E16" s="5" t="s">
        <v>61</v>
      </c>
      <c r="F16" s="5" t="s">
        <v>50</v>
      </c>
      <c r="G16" s="5" t="s">
        <v>44</v>
      </c>
      <c r="H16" s="5" t="s">
        <v>51</v>
      </c>
      <c r="I16" s="5" t="s">
        <v>51</v>
      </c>
      <c r="J16" s="5">
        <v>2011</v>
      </c>
      <c r="K16" s="5"/>
      <c r="L16" s="1">
        <v>0</v>
      </c>
      <c r="M16" s="1">
        <v>1</v>
      </c>
      <c r="N16" s="1">
        <v>0</v>
      </c>
      <c r="O16" s="1">
        <v>1</v>
      </c>
      <c r="P16" s="1">
        <v>1</v>
      </c>
      <c r="Q16" s="1">
        <v>0</v>
      </c>
      <c r="R16" s="1">
        <v>1</v>
      </c>
      <c r="S16" s="1">
        <v>0</v>
      </c>
      <c r="T16" s="1">
        <v>0</v>
      </c>
      <c r="U16" s="1">
        <v>0</v>
      </c>
      <c r="V16" s="1">
        <v>1</v>
      </c>
      <c r="W16" s="1">
        <v>0.5</v>
      </c>
      <c r="X16" s="1">
        <v>0</v>
      </c>
      <c r="Y16" s="1">
        <v>0</v>
      </c>
      <c r="Z16" s="7">
        <f t="shared" si="1"/>
        <v>0.39285714285714285</v>
      </c>
      <c r="AA16" s="8" t="str">
        <f t="shared" si="2"/>
        <v>ALTAMENTE RIESGOSOS</v>
      </c>
      <c r="AB16" s="8" t="str">
        <f t="shared" si="3"/>
        <v>Alto nivel de riesgo</v>
      </c>
    </row>
    <row r="17" spans="1:28" x14ac:dyDescent="0.2">
      <c r="A17" s="5" t="s">
        <v>227</v>
      </c>
      <c r="B17" s="5">
        <v>41</v>
      </c>
      <c r="C17" s="6" t="str">
        <f t="shared" si="0"/>
        <v>Adulto</v>
      </c>
      <c r="D17" s="5" t="s">
        <v>48</v>
      </c>
      <c r="E17" s="5" t="s">
        <v>42</v>
      </c>
      <c r="F17" s="5" t="s">
        <v>43</v>
      </c>
      <c r="G17" s="5" t="s">
        <v>47</v>
      </c>
      <c r="H17" s="5" t="s">
        <v>51</v>
      </c>
      <c r="I17" s="5" t="s">
        <v>51</v>
      </c>
      <c r="J17" s="5">
        <v>2016</v>
      </c>
      <c r="K17" s="5"/>
      <c r="L17" s="1">
        <v>0</v>
      </c>
      <c r="M17" s="1">
        <v>1</v>
      </c>
      <c r="N17" s="1">
        <v>1</v>
      </c>
      <c r="O17" s="1">
        <v>1</v>
      </c>
      <c r="P17" s="1">
        <v>1</v>
      </c>
      <c r="Q17" s="1">
        <v>1</v>
      </c>
      <c r="R17" s="1">
        <v>1</v>
      </c>
      <c r="S17" s="1">
        <v>1</v>
      </c>
      <c r="T17" s="1">
        <v>1</v>
      </c>
      <c r="U17" s="1">
        <v>0</v>
      </c>
      <c r="V17" s="1">
        <v>0.5</v>
      </c>
      <c r="W17" s="1">
        <v>0.5</v>
      </c>
      <c r="X17" s="1">
        <v>1</v>
      </c>
      <c r="Y17" s="1">
        <v>1</v>
      </c>
      <c r="Z17" s="7">
        <f t="shared" si="1"/>
        <v>0.7857142857142857</v>
      </c>
      <c r="AA17" s="8" t="str">
        <f t="shared" si="2"/>
        <v>SEGUROS</v>
      </c>
      <c r="AB17" s="8" t="str">
        <f t="shared" si="3"/>
        <v>Moderado nivel de riesgo</v>
      </c>
    </row>
    <row r="18" spans="1:28" x14ac:dyDescent="0.2">
      <c r="A18" s="5" t="s">
        <v>228</v>
      </c>
      <c r="B18" s="5">
        <v>19</v>
      </c>
      <c r="C18" s="6" t="str">
        <f t="shared" si="0"/>
        <v>Adulto Joven</v>
      </c>
      <c r="D18" s="5" t="s">
        <v>48</v>
      </c>
      <c r="E18" s="5" t="s">
        <v>46</v>
      </c>
      <c r="F18" s="5" t="s">
        <v>43</v>
      </c>
      <c r="G18" s="5" t="s">
        <v>47</v>
      </c>
      <c r="H18" s="5" t="s">
        <v>45</v>
      </c>
      <c r="I18" s="5" t="s">
        <v>45</v>
      </c>
      <c r="J18" s="5">
        <v>2011</v>
      </c>
      <c r="K18" s="5"/>
      <c r="L18" s="1">
        <v>1</v>
      </c>
      <c r="M18" s="1">
        <v>1</v>
      </c>
      <c r="N18" s="1">
        <v>0</v>
      </c>
      <c r="O18" s="1">
        <v>1</v>
      </c>
      <c r="P18" s="1">
        <v>1</v>
      </c>
      <c r="Q18" s="1">
        <v>1</v>
      </c>
      <c r="R18" s="1">
        <v>1</v>
      </c>
      <c r="S18" s="1">
        <v>0.5</v>
      </c>
      <c r="T18" s="1">
        <v>0</v>
      </c>
      <c r="U18" s="1">
        <v>1</v>
      </c>
      <c r="V18" s="1">
        <v>1</v>
      </c>
      <c r="W18" s="1">
        <v>0.5</v>
      </c>
      <c r="X18" s="1">
        <v>0.5</v>
      </c>
      <c r="Y18" s="1">
        <v>0.5</v>
      </c>
      <c r="Z18" s="7">
        <f t="shared" si="1"/>
        <v>0.7142857142857143</v>
      </c>
      <c r="AA18" s="8" t="str">
        <f t="shared" si="2"/>
        <v>MEDIANAMENTE RIESGOSOS</v>
      </c>
      <c r="AB18" s="8" t="str">
        <f t="shared" si="3"/>
        <v>Moderado nivel de riesgo</v>
      </c>
    </row>
    <row r="19" spans="1:28" x14ac:dyDescent="0.2">
      <c r="A19" s="5" t="s">
        <v>229</v>
      </c>
      <c r="B19" s="5">
        <v>22</v>
      </c>
      <c r="C19" s="6" t="str">
        <f t="shared" si="0"/>
        <v>Adulto Joven</v>
      </c>
      <c r="D19" s="5" t="s">
        <v>48</v>
      </c>
      <c r="E19" s="5" t="s">
        <v>62</v>
      </c>
      <c r="F19" s="5" t="s">
        <v>43</v>
      </c>
      <c r="G19" s="5" t="s">
        <v>47</v>
      </c>
      <c r="H19" s="5" t="s">
        <v>45</v>
      </c>
      <c r="I19" s="5" t="s">
        <v>51</v>
      </c>
      <c r="J19" s="5">
        <v>2012</v>
      </c>
      <c r="K19" s="5"/>
      <c r="L19" s="1">
        <v>0</v>
      </c>
      <c r="M19" s="1">
        <v>1</v>
      </c>
      <c r="N19" s="1">
        <v>0</v>
      </c>
      <c r="O19" s="1">
        <v>1</v>
      </c>
      <c r="P19" s="1">
        <v>1</v>
      </c>
      <c r="Q19" s="1">
        <v>1</v>
      </c>
      <c r="R19" s="1">
        <v>1</v>
      </c>
      <c r="S19" s="1">
        <v>1</v>
      </c>
      <c r="T19" s="1">
        <v>0</v>
      </c>
      <c r="U19" s="1">
        <v>1</v>
      </c>
      <c r="V19" s="1">
        <v>0.5</v>
      </c>
      <c r="W19" s="1">
        <v>0.5</v>
      </c>
      <c r="X19" s="1">
        <v>1</v>
      </c>
      <c r="Y19" s="1">
        <v>1</v>
      </c>
      <c r="Z19" s="7">
        <f t="shared" si="1"/>
        <v>0.7142857142857143</v>
      </c>
      <c r="AA19" s="8" t="str">
        <f t="shared" si="2"/>
        <v>MEDIANAMENTE RIESGOSOS</v>
      </c>
      <c r="AB19" s="8" t="str">
        <f t="shared" si="3"/>
        <v>Moderado nivel de riesgo</v>
      </c>
    </row>
    <row r="20" spans="1:28" x14ac:dyDescent="0.2">
      <c r="A20" s="5" t="s">
        <v>230</v>
      </c>
      <c r="B20" s="5">
        <v>22</v>
      </c>
      <c r="C20" s="6" t="str">
        <f t="shared" si="0"/>
        <v>Adulto Joven</v>
      </c>
      <c r="D20" s="5" t="s">
        <v>48</v>
      </c>
      <c r="E20" s="5" t="s">
        <v>63</v>
      </c>
      <c r="F20" s="5" t="s">
        <v>43</v>
      </c>
      <c r="G20" s="5" t="s">
        <v>47</v>
      </c>
      <c r="H20" s="5" t="s">
        <v>45</v>
      </c>
      <c r="I20" s="5" t="s">
        <v>51</v>
      </c>
      <c r="J20" s="5">
        <v>2011</v>
      </c>
      <c r="K20" s="5"/>
      <c r="L20" s="1">
        <v>0</v>
      </c>
      <c r="M20" s="1">
        <v>1</v>
      </c>
      <c r="N20" s="1">
        <v>1</v>
      </c>
      <c r="O20" s="1">
        <v>1</v>
      </c>
      <c r="P20" s="1">
        <v>1</v>
      </c>
      <c r="Q20" s="1">
        <v>0</v>
      </c>
      <c r="R20" s="1">
        <v>1</v>
      </c>
      <c r="S20" s="1">
        <v>1</v>
      </c>
      <c r="T20" s="1">
        <v>1</v>
      </c>
      <c r="U20" s="1">
        <v>1</v>
      </c>
      <c r="V20" s="1">
        <v>1</v>
      </c>
      <c r="W20" s="1">
        <v>1</v>
      </c>
      <c r="X20" s="1">
        <v>0.5</v>
      </c>
      <c r="Y20" s="1">
        <v>0</v>
      </c>
      <c r="Z20" s="7">
        <f t="shared" si="1"/>
        <v>0.75</v>
      </c>
      <c r="AA20" s="8" t="str">
        <f t="shared" si="2"/>
        <v>MEDIANAMENTE RIESGOSOS</v>
      </c>
      <c r="AB20" s="8" t="str">
        <f t="shared" si="3"/>
        <v>Moderado nivel de riesgo</v>
      </c>
    </row>
    <row r="21" spans="1:28" x14ac:dyDescent="0.2">
      <c r="A21" s="5" t="s">
        <v>231</v>
      </c>
      <c r="B21" s="5">
        <v>23</v>
      </c>
      <c r="C21" s="6" t="str">
        <f t="shared" si="0"/>
        <v>Adulto Joven</v>
      </c>
      <c r="D21" s="5" t="s">
        <v>48</v>
      </c>
      <c r="E21" s="5" t="s">
        <v>42</v>
      </c>
      <c r="F21" s="5" t="s">
        <v>43</v>
      </c>
      <c r="G21" s="5" t="s">
        <v>44</v>
      </c>
      <c r="H21" s="5" t="s">
        <v>45</v>
      </c>
      <c r="I21" s="5" t="s">
        <v>51</v>
      </c>
      <c r="J21" s="5">
        <v>2012</v>
      </c>
      <c r="K21" s="5"/>
      <c r="L21" s="1">
        <v>0</v>
      </c>
      <c r="M21" s="1">
        <v>1</v>
      </c>
      <c r="N21" s="1">
        <v>1</v>
      </c>
      <c r="O21" s="1">
        <v>1</v>
      </c>
      <c r="P21" s="1">
        <v>1</v>
      </c>
      <c r="Q21" s="1">
        <v>0</v>
      </c>
      <c r="R21" s="1">
        <v>1</v>
      </c>
      <c r="S21" s="1">
        <v>0.5</v>
      </c>
      <c r="T21" s="1">
        <v>1</v>
      </c>
      <c r="U21" s="1">
        <v>0</v>
      </c>
      <c r="V21" s="1">
        <v>1</v>
      </c>
      <c r="W21" s="1">
        <v>1</v>
      </c>
      <c r="X21" s="1">
        <v>1</v>
      </c>
      <c r="Y21" s="1">
        <v>0.5</v>
      </c>
      <c r="Z21" s="7">
        <f t="shared" si="1"/>
        <v>0.7142857142857143</v>
      </c>
      <c r="AA21" s="8" t="str">
        <f t="shared" si="2"/>
        <v>MEDIANAMENTE RIESGOSOS</v>
      </c>
      <c r="AB21" s="8" t="str">
        <f t="shared" si="3"/>
        <v>Moderado nivel de riesgo</v>
      </c>
    </row>
    <row r="22" spans="1:28" x14ac:dyDescent="0.2">
      <c r="A22" s="5" t="s">
        <v>232</v>
      </c>
      <c r="B22" s="5">
        <v>23</v>
      </c>
      <c r="C22" s="6" t="str">
        <f t="shared" si="0"/>
        <v>Adulto Joven</v>
      </c>
      <c r="D22" s="5" t="s">
        <v>48</v>
      </c>
      <c r="E22" s="5" t="s">
        <v>64</v>
      </c>
      <c r="F22" s="5" t="s">
        <v>50</v>
      </c>
      <c r="G22" s="5" t="s">
        <v>44</v>
      </c>
      <c r="H22" s="5" t="s">
        <v>45</v>
      </c>
      <c r="I22" s="5" t="s">
        <v>45</v>
      </c>
      <c r="J22" s="5">
        <v>2012</v>
      </c>
      <c r="K22" s="5"/>
      <c r="L22" s="1">
        <v>1</v>
      </c>
      <c r="M22" s="1">
        <v>1</v>
      </c>
      <c r="N22" s="1">
        <v>1</v>
      </c>
      <c r="O22" s="1">
        <v>1</v>
      </c>
      <c r="P22" s="1">
        <v>1</v>
      </c>
      <c r="Q22" s="1">
        <v>1</v>
      </c>
      <c r="R22" s="1">
        <v>1</v>
      </c>
      <c r="S22" s="1">
        <v>1</v>
      </c>
      <c r="T22" s="1">
        <v>1</v>
      </c>
      <c r="U22" s="1">
        <v>1</v>
      </c>
      <c r="V22" s="1">
        <v>0.5</v>
      </c>
      <c r="W22" s="1">
        <v>0.5</v>
      </c>
      <c r="X22" s="1">
        <v>1</v>
      </c>
      <c r="Y22" s="1">
        <v>0.5</v>
      </c>
      <c r="Z22" s="7">
        <f t="shared" si="1"/>
        <v>0.8928571428571429</v>
      </c>
      <c r="AA22" s="8" t="str">
        <f t="shared" si="2"/>
        <v>SEGUROS</v>
      </c>
      <c r="AB22" s="8" t="str">
        <f t="shared" si="3"/>
        <v>Bajo nivel de riesgo</v>
      </c>
    </row>
    <row r="23" spans="1:28" x14ac:dyDescent="0.2">
      <c r="A23" s="5" t="s">
        <v>233</v>
      </c>
      <c r="B23" s="5">
        <v>22</v>
      </c>
      <c r="C23" s="6" t="str">
        <f t="shared" si="0"/>
        <v>Adulto Joven</v>
      </c>
      <c r="D23" s="5" t="s">
        <v>41</v>
      </c>
      <c r="E23" s="5" t="s">
        <v>42</v>
      </c>
      <c r="F23" s="5" t="s">
        <v>43</v>
      </c>
      <c r="G23" s="5" t="s">
        <v>44</v>
      </c>
      <c r="H23" s="5" t="s">
        <v>51</v>
      </c>
      <c r="I23" s="5" t="s">
        <v>65</v>
      </c>
      <c r="J23" s="5">
        <v>2015</v>
      </c>
      <c r="K23" s="5"/>
      <c r="L23" s="1">
        <v>0</v>
      </c>
      <c r="M23" s="1">
        <v>1</v>
      </c>
      <c r="N23" s="1">
        <v>1</v>
      </c>
      <c r="O23" s="1">
        <v>1</v>
      </c>
      <c r="P23" s="1">
        <v>1</v>
      </c>
      <c r="Q23" s="1">
        <v>1</v>
      </c>
      <c r="R23" s="1">
        <v>1</v>
      </c>
      <c r="S23" s="1">
        <v>1</v>
      </c>
      <c r="T23" s="1">
        <v>1</v>
      </c>
      <c r="U23" s="1">
        <v>0</v>
      </c>
      <c r="V23" s="1">
        <v>1</v>
      </c>
      <c r="W23" s="1">
        <v>0.5</v>
      </c>
      <c r="X23" s="1">
        <v>1</v>
      </c>
      <c r="Y23" s="1">
        <v>1</v>
      </c>
      <c r="Z23" s="7">
        <f t="shared" si="1"/>
        <v>0.8214285714285714</v>
      </c>
      <c r="AA23" s="8" t="str">
        <f t="shared" si="2"/>
        <v>SEGUROS</v>
      </c>
      <c r="AB23" s="8" t="str">
        <f t="shared" si="3"/>
        <v>Bajo nivel de riesgo</v>
      </c>
    </row>
    <row r="24" spans="1:28" x14ac:dyDescent="0.2">
      <c r="A24" s="5" t="s">
        <v>234</v>
      </c>
      <c r="B24" s="5">
        <v>20</v>
      </c>
      <c r="C24" s="6" t="str">
        <f t="shared" si="0"/>
        <v>Adulto Joven</v>
      </c>
      <c r="D24" s="5" t="s">
        <v>48</v>
      </c>
      <c r="E24" s="5" t="s">
        <v>66</v>
      </c>
      <c r="F24" s="5" t="s">
        <v>43</v>
      </c>
      <c r="G24" s="5" t="s">
        <v>44</v>
      </c>
      <c r="H24" s="5" t="s">
        <v>45</v>
      </c>
      <c r="I24" s="5" t="s">
        <v>51</v>
      </c>
      <c r="J24" s="5">
        <v>2015</v>
      </c>
      <c r="K24" s="5"/>
      <c r="L24" s="1">
        <v>1</v>
      </c>
      <c r="M24" s="1">
        <v>0.5</v>
      </c>
      <c r="N24" s="1">
        <v>1</v>
      </c>
      <c r="O24" s="1">
        <v>1</v>
      </c>
      <c r="P24" s="1">
        <v>1</v>
      </c>
      <c r="Q24" s="1">
        <v>1</v>
      </c>
      <c r="R24" s="1">
        <v>1</v>
      </c>
      <c r="S24" s="1">
        <v>1</v>
      </c>
      <c r="T24" s="1">
        <v>1</v>
      </c>
      <c r="U24" s="1">
        <v>0</v>
      </c>
      <c r="V24" s="1">
        <v>1</v>
      </c>
      <c r="W24" s="1">
        <v>1</v>
      </c>
      <c r="X24" s="1">
        <v>1</v>
      </c>
      <c r="Y24" s="1">
        <v>0.5</v>
      </c>
      <c r="Z24" s="7">
        <f t="shared" si="1"/>
        <v>0.8571428571428571</v>
      </c>
      <c r="AA24" s="8" t="str">
        <f t="shared" si="2"/>
        <v>SEGUROS</v>
      </c>
      <c r="AB24" s="8" t="str">
        <f t="shared" si="3"/>
        <v>Bajo nivel de riesgo</v>
      </c>
    </row>
    <row r="25" spans="1:28" x14ac:dyDescent="0.2">
      <c r="A25" s="5" t="s">
        <v>235</v>
      </c>
      <c r="B25" s="5">
        <v>19</v>
      </c>
      <c r="C25" s="6" t="str">
        <f t="shared" si="0"/>
        <v>Adulto Joven</v>
      </c>
      <c r="D25" s="5" t="s">
        <v>48</v>
      </c>
      <c r="E25" s="5" t="s">
        <v>67</v>
      </c>
      <c r="F25" s="5" t="s">
        <v>43</v>
      </c>
      <c r="G25" s="5" t="s">
        <v>44</v>
      </c>
      <c r="H25" s="5" t="s">
        <v>45</v>
      </c>
      <c r="I25" s="5" t="s">
        <v>45</v>
      </c>
      <c r="J25" s="5">
        <v>2014</v>
      </c>
      <c r="K25" s="5"/>
      <c r="L25" s="1">
        <v>0</v>
      </c>
      <c r="M25" s="1">
        <v>1</v>
      </c>
      <c r="N25" s="1">
        <v>1</v>
      </c>
      <c r="O25" s="1">
        <v>1</v>
      </c>
      <c r="P25" s="1">
        <v>1</v>
      </c>
      <c r="Q25" s="1">
        <v>1</v>
      </c>
      <c r="R25" s="1">
        <v>1</v>
      </c>
      <c r="S25" s="1">
        <v>1</v>
      </c>
      <c r="T25" s="1">
        <v>1</v>
      </c>
      <c r="U25" s="1">
        <v>0</v>
      </c>
      <c r="V25" s="1">
        <v>1</v>
      </c>
      <c r="W25" s="1">
        <v>1</v>
      </c>
      <c r="X25" s="1">
        <v>1</v>
      </c>
      <c r="Y25" s="1">
        <v>1</v>
      </c>
      <c r="Z25" s="7">
        <f t="shared" si="1"/>
        <v>0.8571428571428571</v>
      </c>
      <c r="AA25" s="8" t="str">
        <f t="shared" si="2"/>
        <v>SEGUROS</v>
      </c>
      <c r="AB25" s="8" t="str">
        <f t="shared" si="3"/>
        <v>Bajo nivel de riesgo</v>
      </c>
    </row>
    <row r="26" spans="1:28" x14ac:dyDescent="0.2">
      <c r="A26" s="5" t="s">
        <v>236</v>
      </c>
      <c r="B26" s="5">
        <v>25</v>
      </c>
      <c r="C26" s="6" t="str">
        <f t="shared" si="0"/>
        <v>Adulto Joven</v>
      </c>
      <c r="D26" s="5" t="s">
        <v>48</v>
      </c>
      <c r="E26" s="5" t="s">
        <v>42</v>
      </c>
      <c r="F26" s="5" t="s">
        <v>43</v>
      </c>
      <c r="G26" s="5" t="s">
        <v>47</v>
      </c>
      <c r="H26" s="5" t="s">
        <v>45</v>
      </c>
      <c r="I26" s="5" t="s">
        <v>45</v>
      </c>
      <c r="J26" s="5">
        <v>2012</v>
      </c>
      <c r="K26" s="5"/>
      <c r="L26" s="1">
        <v>1</v>
      </c>
      <c r="M26" s="1">
        <v>1</v>
      </c>
      <c r="N26" s="1">
        <v>1</v>
      </c>
      <c r="O26" s="1">
        <v>1</v>
      </c>
      <c r="P26" s="1">
        <v>1</v>
      </c>
      <c r="Q26" s="1">
        <v>1</v>
      </c>
      <c r="R26" s="1">
        <v>1</v>
      </c>
      <c r="S26" s="1">
        <v>1</v>
      </c>
      <c r="T26" s="1">
        <v>1</v>
      </c>
      <c r="U26" s="1">
        <v>1</v>
      </c>
      <c r="V26" s="1">
        <v>1</v>
      </c>
      <c r="W26" s="1">
        <v>1</v>
      </c>
      <c r="X26" s="1">
        <v>1</v>
      </c>
      <c r="Y26" s="1">
        <v>0.5</v>
      </c>
      <c r="Z26" s="7">
        <f t="shared" si="1"/>
        <v>0.9642857142857143</v>
      </c>
      <c r="AA26" s="8" t="str">
        <f t="shared" si="2"/>
        <v>SEGUROS</v>
      </c>
      <c r="AB26" s="8" t="str">
        <f t="shared" si="3"/>
        <v>Bajo nivel de riesgo</v>
      </c>
    </row>
    <row r="27" spans="1:28" x14ac:dyDescent="0.2">
      <c r="A27" s="5" t="s">
        <v>237</v>
      </c>
      <c r="B27" s="5">
        <v>18</v>
      </c>
      <c r="C27" s="6" t="str">
        <f t="shared" si="0"/>
        <v>Adulto Joven</v>
      </c>
      <c r="D27" s="5" t="s">
        <v>48</v>
      </c>
      <c r="E27" s="5" t="s">
        <v>42</v>
      </c>
      <c r="F27" s="5" t="s">
        <v>43</v>
      </c>
      <c r="G27" s="5" t="s">
        <v>44</v>
      </c>
      <c r="H27" s="5" t="s">
        <v>45</v>
      </c>
      <c r="I27" s="5" t="s">
        <v>45</v>
      </c>
      <c r="J27" s="5">
        <v>2011</v>
      </c>
      <c r="K27" s="5"/>
      <c r="L27" s="1">
        <v>0</v>
      </c>
      <c r="M27" s="1">
        <v>1</v>
      </c>
      <c r="N27" s="1">
        <v>0</v>
      </c>
      <c r="O27" s="1">
        <v>0</v>
      </c>
      <c r="P27" s="1">
        <v>1</v>
      </c>
      <c r="Q27" s="1">
        <v>0</v>
      </c>
      <c r="R27" s="1">
        <v>0</v>
      </c>
      <c r="S27" s="1">
        <v>0.5</v>
      </c>
      <c r="T27" s="1">
        <v>0</v>
      </c>
      <c r="U27" s="1">
        <v>0</v>
      </c>
      <c r="V27" s="1">
        <v>0.5</v>
      </c>
      <c r="W27" s="1">
        <v>0</v>
      </c>
      <c r="X27" s="1">
        <v>0</v>
      </c>
      <c r="Y27" s="1">
        <v>0</v>
      </c>
      <c r="Z27" s="7">
        <f t="shared" si="1"/>
        <v>0.21428571428571427</v>
      </c>
      <c r="AA27" s="8" t="str">
        <f t="shared" si="2"/>
        <v>DE RIESGO INMINENTE</v>
      </c>
      <c r="AB27" s="8" t="str">
        <f t="shared" si="3"/>
        <v>Alto nivel de riesgo</v>
      </c>
    </row>
    <row r="28" spans="1:28" x14ac:dyDescent="0.2">
      <c r="A28" s="5" t="s">
        <v>238</v>
      </c>
      <c r="B28" s="5">
        <v>21</v>
      </c>
      <c r="C28" s="6" t="str">
        <f t="shared" si="0"/>
        <v>Adulto Joven</v>
      </c>
      <c r="D28" s="5" t="s">
        <v>48</v>
      </c>
      <c r="E28" s="5" t="s">
        <v>66</v>
      </c>
      <c r="F28" s="5" t="s">
        <v>43</v>
      </c>
      <c r="G28" s="5" t="s">
        <v>47</v>
      </c>
      <c r="H28" s="5" t="s">
        <v>45</v>
      </c>
      <c r="I28" s="5" t="s">
        <v>45</v>
      </c>
      <c r="J28" s="5">
        <v>2010</v>
      </c>
      <c r="K28" s="5"/>
      <c r="L28" s="1">
        <v>1</v>
      </c>
      <c r="M28" s="1">
        <v>1</v>
      </c>
      <c r="N28" s="1">
        <v>0</v>
      </c>
      <c r="O28" s="1">
        <v>1</v>
      </c>
      <c r="P28" s="1">
        <v>1</v>
      </c>
      <c r="Q28" s="1">
        <v>1</v>
      </c>
      <c r="R28" s="1">
        <v>1</v>
      </c>
      <c r="S28" s="1">
        <v>0.5</v>
      </c>
      <c r="T28" s="1">
        <v>0</v>
      </c>
      <c r="U28" s="1">
        <v>1</v>
      </c>
      <c r="V28" s="1">
        <v>0.5</v>
      </c>
      <c r="W28" s="1">
        <v>0.5</v>
      </c>
      <c r="X28" s="1">
        <v>1</v>
      </c>
      <c r="Y28" s="1">
        <v>0.5</v>
      </c>
      <c r="Z28" s="7">
        <f t="shared" si="1"/>
        <v>0.7142857142857143</v>
      </c>
      <c r="AA28" s="8" t="str">
        <f t="shared" si="2"/>
        <v>MEDIANAMENTE RIESGOSOS</v>
      </c>
      <c r="AB28" s="8" t="str">
        <f t="shared" si="3"/>
        <v>Moderado nivel de riesgo</v>
      </c>
    </row>
    <row r="29" spans="1:28" x14ac:dyDescent="0.2">
      <c r="A29" s="5" t="s">
        <v>239</v>
      </c>
      <c r="B29" s="5">
        <v>53</v>
      </c>
      <c r="C29" s="6" t="str">
        <f t="shared" si="0"/>
        <v>Adulto</v>
      </c>
      <c r="D29" s="5" t="s">
        <v>48</v>
      </c>
      <c r="E29" s="5" t="s">
        <v>66</v>
      </c>
      <c r="F29" s="5" t="s">
        <v>43</v>
      </c>
      <c r="G29" s="5" t="s">
        <v>47</v>
      </c>
      <c r="H29" s="5" t="s">
        <v>51</v>
      </c>
      <c r="I29" s="5" t="s">
        <v>51</v>
      </c>
      <c r="J29" s="5">
        <v>2015</v>
      </c>
      <c r="K29" s="5"/>
      <c r="L29" s="1">
        <v>0</v>
      </c>
      <c r="M29" s="1">
        <v>1</v>
      </c>
      <c r="N29" s="1">
        <v>1</v>
      </c>
      <c r="O29" s="1">
        <v>1</v>
      </c>
      <c r="P29" s="1">
        <v>1</v>
      </c>
      <c r="Q29" s="1">
        <v>1</v>
      </c>
      <c r="R29" s="1">
        <v>1</v>
      </c>
      <c r="S29" s="1">
        <v>1</v>
      </c>
      <c r="T29" s="1">
        <v>1</v>
      </c>
      <c r="U29" s="1">
        <v>0</v>
      </c>
      <c r="V29" s="1">
        <v>0.5</v>
      </c>
      <c r="W29" s="1">
        <v>0.5</v>
      </c>
      <c r="X29" s="1">
        <v>1</v>
      </c>
      <c r="Y29" s="1">
        <v>0.5</v>
      </c>
      <c r="Z29" s="7">
        <f t="shared" si="1"/>
        <v>0.75</v>
      </c>
      <c r="AA29" s="8" t="str">
        <f t="shared" si="2"/>
        <v>MEDIANAMENTE RIESGOSOS</v>
      </c>
      <c r="AB29" s="8" t="str">
        <f t="shared" si="3"/>
        <v>Moderado nivel de riesgo</v>
      </c>
    </row>
    <row r="30" spans="1:28" x14ac:dyDescent="0.2">
      <c r="A30" s="5" t="s">
        <v>240</v>
      </c>
      <c r="B30" s="5">
        <v>45</v>
      </c>
      <c r="C30" s="6" t="str">
        <f t="shared" si="0"/>
        <v>Adulto</v>
      </c>
      <c r="D30" s="5" t="s">
        <v>48</v>
      </c>
      <c r="E30" s="5" t="s">
        <v>42</v>
      </c>
      <c r="F30" s="5" t="s">
        <v>43</v>
      </c>
      <c r="G30" s="5" t="s">
        <v>68</v>
      </c>
      <c r="H30" s="5" t="s">
        <v>65</v>
      </c>
      <c r="I30" s="5" t="s">
        <v>51</v>
      </c>
      <c r="J30" s="5">
        <v>2018</v>
      </c>
      <c r="K30" s="5"/>
      <c r="L30" s="1">
        <v>0</v>
      </c>
      <c r="M30" s="1">
        <v>1</v>
      </c>
      <c r="N30" s="1">
        <v>0</v>
      </c>
      <c r="O30" s="1">
        <v>0</v>
      </c>
      <c r="P30" s="1">
        <v>1</v>
      </c>
      <c r="Q30" s="1">
        <v>1</v>
      </c>
      <c r="R30" s="1">
        <v>1</v>
      </c>
      <c r="S30" s="1">
        <v>0</v>
      </c>
      <c r="T30" s="1">
        <v>0</v>
      </c>
      <c r="U30" s="1">
        <v>0</v>
      </c>
      <c r="V30" s="1">
        <v>0</v>
      </c>
      <c r="W30" s="1">
        <v>0.5</v>
      </c>
      <c r="X30" s="1">
        <v>0.5</v>
      </c>
      <c r="Y30" s="1">
        <v>0</v>
      </c>
      <c r="Z30" s="7">
        <f t="shared" si="1"/>
        <v>0.35714285714285715</v>
      </c>
      <c r="AA30" s="8" t="str">
        <f t="shared" si="2"/>
        <v>ALTAMENTE RIESGOSOS</v>
      </c>
      <c r="AB30" s="8" t="str">
        <f t="shared" si="3"/>
        <v>Alto nivel de riesgo</v>
      </c>
    </row>
    <row r="31" spans="1:28" x14ac:dyDescent="0.2">
      <c r="A31" s="5" t="s">
        <v>241</v>
      </c>
      <c r="B31" s="5">
        <v>22</v>
      </c>
      <c r="C31" s="6" t="str">
        <f t="shared" si="0"/>
        <v>Adulto Joven</v>
      </c>
      <c r="D31" s="5" t="s">
        <v>48</v>
      </c>
      <c r="E31" s="5" t="s">
        <v>46</v>
      </c>
      <c r="F31" s="5" t="s">
        <v>43</v>
      </c>
      <c r="G31" s="5" t="s">
        <v>44</v>
      </c>
      <c r="H31" s="5" t="s">
        <v>45</v>
      </c>
      <c r="I31" s="5" t="s">
        <v>45</v>
      </c>
      <c r="J31" s="5">
        <v>2009</v>
      </c>
      <c r="K31" s="5"/>
      <c r="L31" s="1">
        <v>0</v>
      </c>
      <c r="M31" s="1">
        <v>1</v>
      </c>
      <c r="N31" s="1">
        <v>0</v>
      </c>
      <c r="O31" s="1">
        <v>1</v>
      </c>
      <c r="P31" s="1">
        <v>1</v>
      </c>
      <c r="Q31" s="1">
        <v>1</v>
      </c>
      <c r="R31" s="1">
        <v>0</v>
      </c>
      <c r="S31" s="1">
        <v>1</v>
      </c>
      <c r="T31" s="1">
        <v>1</v>
      </c>
      <c r="U31" s="1">
        <v>1</v>
      </c>
      <c r="V31" s="1">
        <v>0.5</v>
      </c>
      <c r="W31" s="1">
        <v>0.5</v>
      </c>
      <c r="X31" s="1">
        <v>1</v>
      </c>
      <c r="Y31" s="1">
        <v>0</v>
      </c>
      <c r="Z31" s="7">
        <f t="shared" si="1"/>
        <v>0.6428571428571429</v>
      </c>
      <c r="AA31" s="8" t="str">
        <f t="shared" si="2"/>
        <v>MEDIANAMENTE RIESGOSOS</v>
      </c>
      <c r="AB31" s="8" t="str">
        <f t="shared" si="3"/>
        <v>Moderado nivel de riesgo</v>
      </c>
    </row>
    <row r="32" spans="1:28" x14ac:dyDescent="0.2">
      <c r="A32" s="5" t="s">
        <v>242</v>
      </c>
      <c r="B32" s="5">
        <v>51</v>
      </c>
      <c r="C32" s="6" t="str">
        <f t="shared" si="0"/>
        <v>Adulto</v>
      </c>
      <c r="D32" s="5" t="s">
        <v>48</v>
      </c>
      <c r="E32" s="5" t="s">
        <v>46</v>
      </c>
      <c r="F32" s="5" t="s">
        <v>43</v>
      </c>
      <c r="G32" s="5" t="s">
        <v>44</v>
      </c>
      <c r="H32" s="5" t="s">
        <v>45</v>
      </c>
      <c r="I32" s="5" t="s">
        <v>51</v>
      </c>
      <c r="J32" s="5">
        <v>2018</v>
      </c>
      <c r="K32" s="5"/>
      <c r="L32" s="1">
        <v>0</v>
      </c>
      <c r="M32" s="1">
        <v>1</v>
      </c>
      <c r="N32" s="1">
        <v>0</v>
      </c>
      <c r="O32" s="1">
        <v>1</v>
      </c>
      <c r="P32" s="1">
        <v>1</v>
      </c>
      <c r="Q32" s="1">
        <v>1</v>
      </c>
      <c r="R32" s="1">
        <v>1</v>
      </c>
      <c r="S32" s="1">
        <v>1</v>
      </c>
      <c r="T32" s="1">
        <v>1</v>
      </c>
      <c r="U32" s="1">
        <v>1</v>
      </c>
      <c r="V32" s="1">
        <v>1</v>
      </c>
      <c r="W32" s="1">
        <v>1</v>
      </c>
      <c r="X32" s="1">
        <v>1</v>
      </c>
      <c r="Y32" s="1">
        <v>0.5</v>
      </c>
      <c r="Z32" s="7">
        <f t="shared" si="1"/>
        <v>0.8214285714285714</v>
      </c>
      <c r="AA32" s="8" t="str">
        <f t="shared" si="2"/>
        <v>SEGUROS</v>
      </c>
      <c r="AB32" s="8" t="str">
        <f t="shared" si="3"/>
        <v>Bajo nivel de riesgo</v>
      </c>
    </row>
    <row r="33" spans="1:28" x14ac:dyDescent="0.2">
      <c r="A33" s="5" t="s">
        <v>243</v>
      </c>
      <c r="B33" s="5">
        <v>45</v>
      </c>
      <c r="C33" s="6" t="str">
        <f t="shared" si="0"/>
        <v>Adulto</v>
      </c>
      <c r="D33" s="5" t="s">
        <v>48</v>
      </c>
      <c r="E33" s="5" t="s">
        <v>42</v>
      </c>
      <c r="F33" s="5" t="s">
        <v>43</v>
      </c>
      <c r="G33" s="5" t="s">
        <v>44</v>
      </c>
      <c r="H33" s="5" t="s">
        <v>45</v>
      </c>
      <c r="I33" s="5" t="s">
        <v>51</v>
      </c>
      <c r="J33" s="5">
        <v>2015</v>
      </c>
      <c r="K33" s="5"/>
      <c r="L33" s="1">
        <v>0</v>
      </c>
      <c r="M33" s="1">
        <v>1</v>
      </c>
      <c r="N33" s="1">
        <v>1</v>
      </c>
      <c r="O33" s="1">
        <v>1</v>
      </c>
      <c r="P33" s="1">
        <v>1</v>
      </c>
      <c r="Q33" s="1">
        <v>1</v>
      </c>
      <c r="R33" s="1">
        <v>0</v>
      </c>
      <c r="S33" s="1">
        <v>0</v>
      </c>
      <c r="T33" s="1">
        <v>0</v>
      </c>
      <c r="U33" s="1">
        <v>0</v>
      </c>
      <c r="V33" s="1">
        <v>0.5</v>
      </c>
      <c r="W33" s="1">
        <v>0.5</v>
      </c>
      <c r="X33" s="1">
        <v>0.5</v>
      </c>
      <c r="Y33" s="1">
        <v>0</v>
      </c>
      <c r="Z33" s="7">
        <f t="shared" si="1"/>
        <v>0.4642857142857143</v>
      </c>
      <c r="AA33" s="8" t="str">
        <f t="shared" si="2"/>
        <v>ALTAMENTE RIESGOSOS</v>
      </c>
      <c r="AB33" s="8" t="str">
        <f t="shared" si="3"/>
        <v>Considerable nivel de riesgo</v>
      </c>
    </row>
    <row r="34" spans="1:28" x14ac:dyDescent="0.2">
      <c r="A34" s="5" t="s">
        <v>244</v>
      </c>
      <c r="B34" s="5">
        <v>20</v>
      </c>
      <c r="C34" s="6" t="str">
        <f t="shared" si="0"/>
        <v>Adulto Joven</v>
      </c>
      <c r="D34" s="5" t="s">
        <v>48</v>
      </c>
      <c r="E34" s="5" t="s">
        <v>62</v>
      </c>
      <c r="F34" s="5" t="s">
        <v>43</v>
      </c>
      <c r="G34" s="5" t="s">
        <v>47</v>
      </c>
      <c r="H34" s="5" t="s">
        <v>51</v>
      </c>
      <c r="I34" s="5" t="s">
        <v>45</v>
      </c>
      <c r="J34" s="5">
        <v>2011</v>
      </c>
      <c r="K34" s="5"/>
      <c r="L34" s="1">
        <v>0</v>
      </c>
      <c r="M34" s="1">
        <v>0</v>
      </c>
      <c r="N34" s="1">
        <v>1</v>
      </c>
      <c r="O34" s="1">
        <v>1</v>
      </c>
      <c r="P34" s="1">
        <v>1</v>
      </c>
      <c r="Q34" s="1">
        <v>0</v>
      </c>
      <c r="R34" s="1">
        <v>1</v>
      </c>
      <c r="S34" s="1">
        <v>1</v>
      </c>
      <c r="T34" s="1">
        <v>1</v>
      </c>
      <c r="U34" s="1">
        <v>0</v>
      </c>
      <c r="V34" s="1">
        <v>1</v>
      </c>
      <c r="W34" s="1">
        <v>1</v>
      </c>
      <c r="X34" s="1">
        <v>1</v>
      </c>
      <c r="Y34" s="1">
        <v>0</v>
      </c>
      <c r="Z34" s="7">
        <f t="shared" si="1"/>
        <v>0.6428571428571429</v>
      </c>
      <c r="AA34" s="8" t="str">
        <f t="shared" si="2"/>
        <v>MEDIANAMENTE RIESGOSOS</v>
      </c>
      <c r="AB34" s="8" t="str">
        <f t="shared" si="3"/>
        <v>Moderado nivel de riesgo</v>
      </c>
    </row>
    <row r="35" spans="1:28" x14ac:dyDescent="0.2">
      <c r="A35" s="5" t="s">
        <v>245</v>
      </c>
      <c r="B35" s="5">
        <v>23</v>
      </c>
      <c r="C35" s="6" t="str">
        <f t="shared" si="0"/>
        <v>Adulto Joven</v>
      </c>
      <c r="D35" s="5" t="s">
        <v>48</v>
      </c>
      <c r="E35" s="5" t="s">
        <v>42</v>
      </c>
      <c r="F35" s="5" t="s">
        <v>43</v>
      </c>
      <c r="G35" s="5" t="s">
        <v>44</v>
      </c>
      <c r="H35" s="5" t="s">
        <v>45</v>
      </c>
      <c r="I35" s="5" t="s">
        <v>45</v>
      </c>
      <c r="J35" s="5">
        <v>2010</v>
      </c>
      <c r="K35" s="5"/>
      <c r="L35" s="1">
        <v>1</v>
      </c>
      <c r="M35" s="1">
        <v>0</v>
      </c>
      <c r="N35" s="1">
        <v>0</v>
      </c>
      <c r="O35" s="1">
        <v>0</v>
      </c>
      <c r="P35" s="1">
        <v>1</v>
      </c>
      <c r="Q35" s="1">
        <v>0</v>
      </c>
      <c r="R35" s="1">
        <v>0</v>
      </c>
      <c r="S35" s="1">
        <v>0</v>
      </c>
      <c r="T35" s="1">
        <v>0</v>
      </c>
      <c r="U35" s="1">
        <v>0</v>
      </c>
      <c r="V35" s="1">
        <v>0.5</v>
      </c>
      <c r="W35" s="1">
        <v>1</v>
      </c>
      <c r="X35" s="1">
        <v>1</v>
      </c>
      <c r="Y35" s="1">
        <v>1</v>
      </c>
      <c r="Z35" s="7">
        <f t="shared" si="1"/>
        <v>0.39285714285714285</v>
      </c>
      <c r="AA35" s="8" t="str">
        <f t="shared" si="2"/>
        <v>ALTAMENTE RIESGOSOS</v>
      </c>
      <c r="AB35" s="8" t="str">
        <f t="shared" si="3"/>
        <v>Alto nivel de riesgo</v>
      </c>
    </row>
    <row r="36" spans="1:28" x14ac:dyDescent="0.2">
      <c r="A36" s="5" t="s">
        <v>246</v>
      </c>
      <c r="B36" s="5">
        <v>25</v>
      </c>
      <c r="C36" s="6" t="str">
        <f t="shared" si="0"/>
        <v>Adulto Joven</v>
      </c>
      <c r="D36" s="5" t="s">
        <v>48</v>
      </c>
      <c r="E36" s="5" t="s">
        <v>69</v>
      </c>
      <c r="F36" s="5" t="s">
        <v>43</v>
      </c>
      <c r="G36" s="5" t="s">
        <v>47</v>
      </c>
      <c r="H36" s="5" t="s">
        <v>45</v>
      </c>
      <c r="I36" s="5" t="s">
        <v>51</v>
      </c>
      <c r="J36" s="5">
        <v>2010</v>
      </c>
      <c r="K36" s="5"/>
      <c r="L36" s="1">
        <v>1</v>
      </c>
      <c r="M36" s="1">
        <v>1</v>
      </c>
      <c r="N36" s="1">
        <v>0</v>
      </c>
      <c r="O36" s="1">
        <v>1</v>
      </c>
      <c r="P36" s="1">
        <v>1</v>
      </c>
      <c r="Q36" s="1">
        <v>1</v>
      </c>
      <c r="R36" s="1">
        <v>1</v>
      </c>
      <c r="S36" s="1">
        <v>1</v>
      </c>
      <c r="T36" s="1">
        <v>1</v>
      </c>
      <c r="U36" s="1">
        <v>1</v>
      </c>
      <c r="V36" s="1">
        <v>1</v>
      </c>
      <c r="W36" s="1">
        <v>1</v>
      </c>
      <c r="X36" s="1">
        <v>1</v>
      </c>
      <c r="Y36" s="1">
        <v>1</v>
      </c>
      <c r="Z36" s="7">
        <f t="shared" si="1"/>
        <v>0.9285714285714286</v>
      </c>
      <c r="AA36" s="8" t="str">
        <f t="shared" si="2"/>
        <v>SEGUROS</v>
      </c>
      <c r="AB36" s="8" t="str">
        <f t="shared" si="3"/>
        <v>Bajo nivel de riesgo</v>
      </c>
    </row>
    <row r="37" spans="1:28" x14ac:dyDescent="0.2">
      <c r="A37" s="5" t="s">
        <v>247</v>
      </c>
      <c r="B37" s="5">
        <v>25</v>
      </c>
      <c r="C37" s="6" t="str">
        <f t="shared" si="0"/>
        <v>Adulto Joven</v>
      </c>
      <c r="D37" s="5" t="s">
        <v>48</v>
      </c>
      <c r="E37" s="5" t="s">
        <v>42</v>
      </c>
      <c r="F37" s="5" t="s">
        <v>43</v>
      </c>
      <c r="G37" s="5" t="s">
        <v>44</v>
      </c>
      <c r="H37" s="5" t="s">
        <v>45</v>
      </c>
      <c r="I37" s="5" t="s">
        <v>51</v>
      </c>
      <c r="J37" s="5">
        <v>2010</v>
      </c>
      <c r="K37" s="5"/>
      <c r="L37" s="1">
        <v>0</v>
      </c>
      <c r="M37" s="1">
        <v>0</v>
      </c>
      <c r="N37" s="1">
        <v>0</v>
      </c>
      <c r="O37" s="1">
        <v>0</v>
      </c>
      <c r="P37" s="1">
        <v>1</v>
      </c>
      <c r="Q37" s="1">
        <v>1</v>
      </c>
      <c r="R37" s="1">
        <v>0</v>
      </c>
      <c r="S37" s="1">
        <v>0</v>
      </c>
      <c r="T37" s="1">
        <v>1</v>
      </c>
      <c r="U37" s="1">
        <v>1</v>
      </c>
      <c r="V37" s="1">
        <v>1</v>
      </c>
      <c r="W37" s="1">
        <v>1</v>
      </c>
      <c r="X37" s="1">
        <v>0</v>
      </c>
      <c r="Y37" s="1">
        <v>0</v>
      </c>
      <c r="Z37" s="7">
        <f t="shared" si="1"/>
        <v>0.42857142857142855</v>
      </c>
      <c r="AA37" s="8" t="str">
        <f t="shared" si="2"/>
        <v>ALTAMENTE RIESGOSOS</v>
      </c>
      <c r="AB37" s="8" t="str">
        <f t="shared" si="3"/>
        <v>Considerable nivel de riesgo</v>
      </c>
    </row>
    <row r="38" spans="1:28" x14ac:dyDescent="0.2">
      <c r="A38" s="5" t="s">
        <v>248</v>
      </c>
      <c r="B38" s="5">
        <v>59</v>
      </c>
      <c r="C38" s="6" t="str">
        <f t="shared" si="0"/>
        <v>Adulto</v>
      </c>
      <c r="D38" s="5" t="s">
        <v>48</v>
      </c>
      <c r="E38" s="5" t="s">
        <v>42</v>
      </c>
      <c r="F38" s="5" t="s">
        <v>43</v>
      </c>
      <c r="G38" s="5" t="s">
        <v>70</v>
      </c>
      <c r="H38" s="5" t="s">
        <v>45</v>
      </c>
      <c r="I38" s="5" t="s">
        <v>45</v>
      </c>
      <c r="J38" s="5">
        <v>2012</v>
      </c>
      <c r="K38" s="5"/>
      <c r="L38" s="1">
        <v>1</v>
      </c>
      <c r="M38" s="1">
        <v>1</v>
      </c>
      <c r="N38" s="1">
        <v>1</v>
      </c>
      <c r="O38" s="1">
        <v>1</v>
      </c>
      <c r="P38" s="1">
        <v>1</v>
      </c>
      <c r="Q38" s="1">
        <v>1</v>
      </c>
      <c r="R38" s="1">
        <v>1</v>
      </c>
      <c r="S38" s="1">
        <v>1</v>
      </c>
      <c r="T38" s="1">
        <v>1</v>
      </c>
      <c r="U38" s="1">
        <v>0</v>
      </c>
      <c r="V38" s="1">
        <v>1</v>
      </c>
      <c r="W38" s="1">
        <v>1</v>
      </c>
      <c r="X38" s="1">
        <v>1</v>
      </c>
      <c r="Y38" s="1">
        <v>1</v>
      </c>
      <c r="Z38" s="7">
        <f t="shared" si="1"/>
        <v>0.9285714285714286</v>
      </c>
      <c r="AA38" s="8" t="str">
        <f t="shared" si="2"/>
        <v>SEGUROS</v>
      </c>
      <c r="AB38" s="8" t="str">
        <f t="shared" si="3"/>
        <v>Bajo nivel de riesgo</v>
      </c>
    </row>
    <row r="39" spans="1:28" x14ac:dyDescent="0.2">
      <c r="A39" s="5" t="s">
        <v>249</v>
      </c>
      <c r="B39" s="5">
        <v>59</v>
      </c>
      <c r="C39" s="6" t="str">
        <f t="shared" si="0"/>
        <v>Adulto</v>
      </c>
      <c r="D39" s="5" t="s">
        <v>48</v>
      </c>
      <c r="E39" s="5" t="s">
        <v>71</v>
      </c>
      <c r="F39" s="5" t="s">
        <v>43</v>
      </c>
      <c r="G39" s="5" t="s">
        <v>44</v>
      </c>
      <c r="H39" s="5" t="s">
        <v>45</v>
      </c>
      <c r="I39" s="5" t="s">
        <v>51</v>
      </c>
      <c r="J39" s="5">
        <v>2008</v>
      </c>
      <c r="K39" s="5"/>
      <c r="L39" s="1">
        <v>0</v>
      </c>
      <c r="M39" s="1">
        <v>1</v>
      </c>
      <c r="N39" s="1">
        <v>1</v>
      </c>
      <c r="O39" s="1">
        <v>1</v>
      </c>
      <c r="P39" s="1">
        <v>1</v>
      </c>
      <c r="Q39" s="1">
        <v>1</v>
      </c>
      <c r="R39" s="1">
        <v>1</v>
      </c>
      <c r="S39" s="1">
        <v>1</v>
      </c>
      <c r="T39" s="1">
        <v>0</v>
      </c>
      <c r="U39" s="1">
        <v>1</v>
      </c>
      <c r="V39" s="1">
        <v>0.5</v>
      </c>
      <c r="W39" s="1">
        <v>0.5</v>
      </c>
      <c r="X39" s="1">
        <v>0.5</v>
      </c>
      <c r="Y39" s="1">
        <v>1</v>
      </c>
      <c r="Z39" s="7">
        <f t="shared" si="1"/>
        <v>0.75</v>
      </c>
      <c r="AA39" s="8" t="str">
        <f t="shared" si="2"/>
        <v>MEDIANAMENTE RIESGOSOS</v>
      </c>
      <c r="AB39" s="8" t="str">
        <f t="shared" si="3"/>
        <v>Moderado nivel de riesgo</v>
      </c>
    </row>
    <row r="40" spans="1:28" x14ac:dyDescent="0.2">
      <c r="A40" s="5" t="s">
        <v>250</v>
      </c>
      <c r="B40" s="5">
        <v>14</v>
      </c>
      <c r="C40" s="6" t="str">
        <f t="shared" si="0"/>
        <v>Niño/Adolescente</v>
      </c>
      <c r="D40" s="5" t="s">
        <v>41</v>
      </c>
      <c r="E40" s="5" t="s">
        <v>72</v>
      </c>
      <c r="F40" s="5" t="s">
        <v>43</v>
      </c>
      <c r="G40" s="5" t="s">
        <v>47</v>
      </c>
      <c r="H40" s="5" t="s">
        <v>45</v>
      </c>
      <c r="I40" s="5" t="s">
        <v>45</v>
      </c>
      <c r="J40" s="5">
        <v>2014</v>
      </c>
      <c r="K40" s="5"/>
      <c r="L40" s="1">
        <v>0</v>
      </c>
      <c r="M40" s="1">
        <v>1</v>
      </c>
      <c r="N40" s="1">
        <v>1</v>
      </c>
      <c r="O40" s="1">
        <v>1</v>
      </c>
      <c r="P40" s="1">
        <v>1</v>
      </c>
      <c r="Q40" s="1">
        <v>1</v>
      </c>
      <c r="R40" s="1">
        <v>1</v>
      </c>
      <c r="S40" s="1">
        <v>1</v>
      </c>
      <c r="T40" s="1">
        <v>0</v>
      </c>
      <c r="U40" s="1">
        <v>1</v>
      </c>
      <c r="V40" s="1">
        <v>1</v>
      </c>
      <c r="W40" s="1">
        <v>1</v>
      </c>
      <c r="X40" s="1">
        <v>1</v>
      </c>
      <c r="Y40" s="1">
        <v>1</v>
      </c>
      <c r="Z40" s="7">
        <f t="shared" si="1"/>
        <v>0.8571428571428571</v>
      </c>
      <c r="AA40" s="8" t="str">
        <f t="shared" si="2"/>
        <v>SEGUROS</v>
      </c>
      <c r="AB40" s="8" t="str">
        <f t="shared" si="3"/>
        <v>Bajo nivel de riesgo</v>
      </c>
    </row>
    <row r="41" spans="1:28" x14ac:dyDescent="0.2">
      <c r="A41" s="5" t="s">
        <v>251</v>
      </c>
      <c r="B41" s="5">
        <v>15</v>
      </c>
      <c r="C41" s="6" t="str">
        <f t="shared" si="0"/>
        <v>Niño/Adolescente</v>
      </c>
      <c r="D41" s="5" t="s">
        <v>41</v>
      </c>
      <c r="E41" s="5" t="s">
        <v>73</v>
      </c>
      <c r="F41" s="5" t="s">
        <v>43</v>
      </c>
      <c r="G41" s="5" t="s">
        <v>47</v>
      </c>
      <c r="H41" s="5" t="s">
        <v>45</v>
      </c>
      <c r="I41" s="5" t="s">
        <v>45</v>
      </c>
      <c r="J41" s="5">
        <v>2014</v>
      </c>
      <c r="K41" s="5"/>
      <c r="L41" s="1">
        <v>1</v>
      </c>
      <c r="M41" s="1">
        <v>1</v>
      </c>
      <c r="N41" s="1">
        <v>1</v>
      </c>
      <c r="O41" s="1">
        <v>1</v>
      </c>
      <c r="P41" s="1">
        <v>1</v>
      </c>
      <c r="Q41" s="1">
        <v>0</v>
      </c>
      <c r="R41" s="1">
        <v>1</v>
      </c>
      <c r="S41" s="1">
        <v>0.5</v>
      </c>
      <c r="T41" s="1">
        <v>0</v>
      </c>
      <c r="U41" s="1">
        <v>1</v>
      </c>
      <c r="V41" s="1">
        <v>1</v>
      </c>
      <c r="W41" s="1">
        <v>0.5</v>
      </c>
      <c r="X41" s="1">
        <v>0</v>
      </c>
      <c r="Y41" s="1">
        <v>0.5</v>
      </c>
      <c r="Z41" s="7">
        <f t="shared" si="1"/>
        <v>0.6785714285714286</v>
      </c>
      <c r="AA41" s="8" t="str">
        <f t="shared" si="2"/>
        <v>MEDIANAMENTE RIESGOSOS</v>
      </c>
      <c r="AB41" s="8" t="str">
        <f t="shared" si="3"/>
        <v>Moderado nivel de riesgo</v>
      </c>
    </row>
    <row r="42" spans="1:28" x14ac:dyDescent="0.2">
      <c r="A42" s="5" t="s">
        <v>252</v>
      </c>
      <c r="B42" s="5">
        <v>14</v>
      </c>
      <c r="C42" s="6" t="str">
        <f t="shared" si="0"/>
        <v>Niño/Adolescente</v>
      </c>
      <c r="D42" s="5" t="s">
        <v>48</v>
      </c>
      <c r="E42" s="5" t="s">
        <v>42</v>
      </c>
      <c r="F42" s="5" t="s">
        <v>43</v>
      </c>
      <c r="G42" s="5" t="s">
        <v>47</v>
      </c>
      <c r="H42" s="5" t="s">
        <v>45</v>
      </c>
      <c r="I42" s="5" t="s">
        <v>49</v>
      </c>
      <c r="J42" s="5">
        <v>2013</v>
      </c>
      <c r="K42" s="5"/>
      <c r="L42" s="1">
        <v>0</v>
      </c>
      <c r="M42" s="1">
        <v>1</v>
      </c>
      <c r="N42" s="1">
        <v>1</v>
      </c>
      <c r="O42" s="1">
        <v>1</v>
      </c>
      <c r="P42" s="1">
        <v>1</v>
      </c>
      <c r="Q42" s="1">
        <v>1</v>
      </c>
      <c r="R42" s="1">
        <v>1</v>
      </c>
      <c r="S42" s="1">
        <v>0</v>
      </c>
      <c r="T42" s="1">
        <v>1</v>
      </c>
      <c r="U42" s="1">
        <v>0</v>
      </c>
      <c r="V42" s="1">
        <v>0.5</v>
      </c>
      <c r="W42" s="1">
        <v>0.5</v>
      </c>
      <c r="X42" s="1">
        <v>0.5</v>
      </c>
      <c r="Y42" s="1">
        <v>0.5</v>
      </c>
      <c r="Z42" s="7">
        <f t="shared" si="1"/>
        <v>0.6428571428571429</v>
      </c>
      <c r="AA42" s="8" t="str">
        <f t="shared" si="2"/>
        <v>MEDIANAMENTE RIESGOSOS</v>
      </c>
      <c r="AB42" s="8" t="str">
        <f t="shared" si="3"/>
        <v>Moderado nivel de riesgo</v>
      </c>
    </row>
    <row r="43" spans="1:28" x14ac:dyDescent="0.2">
      <c r="A43" s="5" t="s">
        <v>253</v>
      </c>
      <c r="B43" s="5">
        <v>14</v>
      </c>
      <c r="C43" s="6" t="str">
        <f t="shared" si="0"/>
        <v>Niño/Adolescente</v>
      </c>
      <c r="D43" s="5" t="s">
        <v>41</v>
      </c>
      <c r="E43" s="5" t="s">
        <v>74</v>
      </c>
      <c r="F43" s="5" t="s">
        <v>43</v>
      </c>
      <c r="G43" s="5" t="s">
        <v>47</v>
      </c>
      <c r="H43" s="5" t="s">
        <v>45</v>
      </c>
      <c r="I43" s="5" t="s">
        <v>65</v>
      </c>
      <c r="J43" s="5">
        <v>2017</v>
      </c>
      <c r="K43" s="5"/>
      <c r="L43" s="1">
        <v>1</v>
      </c>
      <c r="M43" s="1">
        <v>1</v>
      </c>
      <c r="N43" s="1">
        <v>1</v>
      </c>
      <c r="O43" s="1">
        <v>0</v>
      </c>
      <c r="P43" s="1">
        <v>1</v>
      </c>
      <c r="Q43" s="1">
        <v>0</v>
      </c>
      <c r="R43" s="1">
        <v>0</v>
      </c>
      <c r="S43" s="1">
        <v>0</v>
      </c>
      <c r="T43" s="1">
        <v>0</v>
      </c>
      <c r="U43" s="1">
        <v>1</v>
      </c>
      <c r="V43" s="1">
        <v>1</v>
      </c>
      <c r="W43" s="1">
        <v>0.5</v>
      </c>
      <c r="X43" s="1">
        <v>1</v>
      </c>
      <c r="Y43" s="1">
        <v>0</v>
      </c>
      <c r="Z43" s="7">
        <f t="shared" si="1"/>
        <v>0.5357142857142857</v>
      </c>
      <c r="AA43" s="8" t="str">
        <f t="shared" si="2"/>
        <v>MEDIANAMENTE RIESGOSOS</v>
      </c>
      <c r="AB43" s="8" t="str">
        <f t="shared" si="3"/>
        <v>Considerable nivel de riesgo</v>
      </c>
    </row>
    <row r="44" spans="1:28" x14ac:dyDescent="0.2">
      <c r="A44" s="5" t="s">
        <v>254</v>
      </c>
      <c r="B44" s="5">
        <v>14</v>
      </c>
      <c r="C44" s="6" t="str">
        <f t="shared" si="0"/>
        <v>Niño/Adolescente</v>
      </c>
      <c r="D44" s="5" t="s">
        <v>41</v>
      </c>
      <c r="E44" s="5" t="s">
        <v>75</v>
      </c>
      <c r="F44" s="5" t="s">
        <v>43</v>
      </c>
      <c r="G44" s="5" t="s">
        <v>47</v>
      </c>
      <c r="H44" s="5" t="s">
        <v>45</v>
      </c>
      <c r="I44" s="5" t="s">
        <v>45</v>
      </c>
      <c r="J44" s="5">
        <v>2016</v>
      </c>
      <c r="K44" s="5"/>
      <c r="L44" s="1">
        <v>0</v>
      </c>
      <c r="M44" s="1">
        <v>1</v>
      </c>
      <c r="N44" s="1">
        <v>1</v>
      </c>
      <c r="O44" s="1">
        <v>1</v>
      </c>
      <c r="P44" s="1">
        <v>1</v>
      </c>
      <c r="Q44" s="1">
        <v>1</v>
      </c>
      <c r="R44" s="1">
        <v>0</v>
      </c>
      <c r="S44" s="1">
        <v>1</v>
      </c>
      <c r="T44" s="1">
        <v>1</v>
      </c>
      <c r="U44" s="1">
        <v>0</v>
      </c>
      <c r="V44" s="1">
        <v>0.5</v>
      </c>
      <c r="W44" s="1">
        <v>0.5</v>
      </c>
      <c r="X44" s="1">
        <v>1</v>
      </c>
      <c r="Y44" s="1">
        <v>1</v>
      </c>
      <c r="Z44" s="7">
        <f t="shared" si="1"/>
        <v>0.7142857142857143</v>
      </c>
      <c r="AA44" s="8" t="str">
        <f t="shared" si="2"/>
        <v>MEDIANAMENTE RIESGOSOS</v>
      </c>
      <c r="AB44" s="8" t="str">
        <f t="shared" si="3"/>
        <v>Moderado nivel de riesgo</v>
      </c>
    </row>
    <row r="45" spans="1:28" x14ac:dyDescent="0.2">
      <c r="A45" s="5" t="s">
        <v>255</v>
      </c>
      <c r="B45" s="5">
        <v>14</v>
      </c>
      <c r="C45" s="6" t="str">
        <f t="shared" si="0"/>
        <v>Niño/Adolescente</v>
      </c>
      <c r="D45" s="5" t="s">
        <v>41</v>
      </c>
      <c r="E45" s="5" t="s">
        <v>42</v>
      </c>
      <c r="F45" s="5" t="s">
        <v>43</v>
      </c>
      <c r="G45" s="5" t="s">
        <v>47</v>
      </c>
      <c r="H45" s="5" t="s">
        <v>45</v>
      </c>
      <c r="I45" s="5" t="s">
        <v>49</v>
      </c>
      <c r="J45" s="5">
        <v>2010</v>
      </c>
      <c r="K45" s="5"/>
      <c r="L45" s="1">
        <v>0</v>
      </c>
      <c r="M45" s="1">
        <v>0.5</v>
      </c>
      <c r="N45" s="1">
        <v>1</v>
      </c>
      <c r="O45" s="1">
        <v>1</v>
      </c>
      <c r="P45" s="1">
        <v>1</v>
      </c>
      <c r="Q45" s="1">
        <v>1</v>
      </c>
      <c r="R45" s="1">
        <v>1</v>
      </c>
      <c r="S45" s="1">
        <v>0.5</v>
      </c>
      <c r="T45" s="1">
        <v>1</v>
      </c>
      <c r="U45" s="1">
        <v>1</v>
      </c>
      <c r="V45" s="1">
        <v>1</v>
      </c>
      <c r="W45" s="1">
        <v>1</v>
      </c>
      <c r="X45" s="1">
        <v>1</v>
      </c>
      <c r="Y45" s="1">
        <v>1</v>
      </c>
      <c r="Z45" s="7">
        <f t="shared" si="1"/>
        <v>0.8571428571428571</v>
      </c>
      <c r="AA45" s="8" t="str">
        <f t="shared" si="2"/>
        <v>SEGUROS</v>
      </c>
      <c r="AB45" s="8" t="str">
        <f t="shared" si="3"/>
        <v>Bajo nivel de riesgo</v>
      </c>
    </row>
    <row r="46" spans="1:28" x14ac:dyDescent="0.2">
      <c r="A46" s="5" t="s">
        <v>256</v>
      </c>
      <c r="B46" s="5">
        <v>15</v>
      </c>
      <c r="C46" s="6" t="str">
        <f t="shared" si="0"/>
        <v>Niño/Adolescente</v>
      </c>
      <c r="D46" s="5" t="s">
        <v>41</v>
      </c>
      <c r="E46" s="5" t="s">
        <v>76</v>
      </c>
      <c r="F46" s="5" t="s">
        <v>50</v>
      </c>
      <c r="G46" s="5" t="s">
        <v>47</v>
      </c>
      <c r="H46" s="5" t="s">
        <v>51</v>
      </c>
      <c r="I46" s="5" t="s">
        <v>45</v>
      </c>
      <c r="J46" s="5">
        <v>2012</v>
      </c>
      <c r="K46" s="5"/>
      <c r="L46" s="1">
        <v>0</v>
      </c>
      <c r="M46" s="1">
        <v>1</v>
      </c>
      <c r="N46" s="1">
        <v>0</v>
      </c>
      <c r="O46" s="1">
        <v>0</v>
      </c>
      <c r="P46" s="1">
        <v>0</v>
      </c>
      <c r="Q46" s="1">
        <v>0</v>
      </c>
      <c r="R46" s="1">
        <v>0</v>
      </c>
      <c r="S46" s="1">
        <v>0</v>
      </c>
      <c r="T46" s="1">
        <v>0</v>
      </c>
      <c r="U46" s="1">
        <v>0</v>
      </c>
      <c r="V46" s="1">
        <v>0.5</v>
      </c>
      <c r="W46" s="1">
        <v>0.5</v>
      </c>
      <c r="X46" s="1">
        <v>0.5</v>
      </c>
      <c r="Y46" s="1">
        <v>0</v>
      </c>
      <c r="Z46" s="7">
        <f t="shared" si="1"/>
        <v>0.17857142857142858</v>
      </c>
      <c r="AA46" s="8" t="str">
        <f t="shared" si="2"/>
        <v>DE RIESGO INMINENTE</v>
      </c>
      <c r="AB46" s="8" t="str">
        <f t="shared" si="3"/>
        <v>Máximo nivel de riesgo</v>
      </c>
    </row>
    <row r="47" spans="1:28" x14ac:dyDescent="0.2">
      <c r="A47" s="5" t="s">
        <v>257</v>
      </c>
      <c r="B47" s="5">
        <v>14</v>
      </c>
      <c r="C47" s="6" t="str">
        <f t="shared" si="0"/>
        <v>Niño/Adolescente</v>
      </c>
      <c r="D47" s="5" t="s">
        <v>48</v>
      </c>
      <c r="E47" s="5" t="s">
        <v>42</v>
      </c>
      <c r="F47" s="5" t="s">
        <v>43</v>
      </c>
      <c r="G47" s="5" t="s">
        <v>47</v>
      </c>
      <c r="H47" s="5" t="s">
        <v>45</v>
      </c>
      <c r="I47" s="5" t="s">
        <v>45</v>
      </c>
      <c r="J47" s="5">
        <v>2017</v>
      </c>
      <c r="K47" s="5"/>
      <c r="L47" s="1">
        <v>0</v>
      </c>
      <c r="M47" s="1">
        <v>1</v>
      </c>
      <c r="N47" s="1">
        <v>1</v>
      </c>
      <c r="O47" s="1">
        <v>0</v>
      </c>
      <c r="P47" s="1">
        <v>1</v>
      </c>
      <c r="Q47" s="1">
        <v>0</v>
      </c>
      <c r="R47" s="1">
        <v>1</v>
      </c>
      <c r="S47" s="1">
        <v>0</v>
      </c>
      <c r="T47" s="1">
        <v>1</v>
      </c>
      <c r="U47" s="1">
        <v>1</v>
      </c>
      <c r="V47" s="1">
        <v>0.5</v>
      </c>
      <c r="W47" s="1">
        <v>0.5</v>
      </c>
      <c r="X47" s="1">
        <v>0.5</v>
      </c>
      <c r="Y47" s="1">
        <v>0</v>
      </c>
      <c r="Z47" s="7">
        <f t="shared" si="1"/>
        <v>0.5357142857142857</v>
      </c>
      <c r="AA47" s="8" t="str">
        <f t="shared" si="2"/>
        <v>MEDIANAMENTE RIESGOSOS</v>
      </c>
      <c r="AB47" s="8" t="str">
        <f t="shared" si="3"/>
        <v>Considerable nivel de riesgo</v>
      </c>
    </row>
    <row r="48" spans="1:28" x14ac:dyDescent="0.2">
      <c r="A48" s="5" t="s">
        <v>258</v>
      </c>
      <c r="B48" s="5">
        <v>14</v>
      </c>
      <c r="C48" s="6" t="str">
        <f t="shared" si="0"/>
        <v>Niño/Adolescente</v>
      </c>
      <c r="D48" s="5" t="s">
        <v>48</v>
      </c>
      <c r="E48" s="5" t="s">
        <v>75</v>
      </c>
      <c r="F48" s="5" t="s">
        <v>43</v>
      </c>
      <c r="G48" s="5" t="s">
        <v>47</v>
      </c>
      <c r="H48" s="5" t="s">
        <v>49</v>
      </c>
      <c r="I48" s="5" t="s">
        <v>45</v>
      </c>
      <c r="J48" s="5">
        <v>2011</v>
      </c>
      <c r="K48" s="5"/>
      <c r="L48" s="1">
        <v>1</v>
      </c>
      <c r="M48" s="1">
        <v>0</v>
      </c>
      <c r="N48" s="1">
        <v>0</v>
      </c>
      <c r="O48" s="1">
        <v>0</v>
      </c>
      <c r="P48" s="1">
        <v>1</v>
      </c>
      <c r="Q48" s="1">
        <v>0</v>
      </c>
      <c r="R48" s="1">
        <v>0</v>
      </c>
      <c r="S48" s="1">
        <v>0</v>
      </c>
      <c r="T48" s="1">
        <v>1</v>
      </c>
      <c r="U48" s="1">
        <v>0</v>
      </c>
      <c r="V48" s="1">
        <v>0.5</v>
      </c>
      <c r="W48" s="1">
        <v>1</v>
      </c>
      <c r="X48" s="1">
        <v>1</v>
      </c>
      <c r="Y48" s="1">
        <v>1</v>
      </c>
      <c r="Z48" s="7">
        <f t="shared" si="1"/>
        <v>0.4642857142857143</v>
      </c>
      <c r="AA48" s="8" t="str">
        <f t="shared" si="2"/>
        <v>ALTAMENTE RIESGOSOS</v>
      </c>
      <c r="AB48" s="8" t="str">
        <f t="shared" si="3"/>
        <v>Considerable nivel de riesgo</v>
      </c>
    </row>
    <row r="49" spans="1:28" x14ac:dyDescent="0.2">
      <c r="A49" s="5" t="s">
        <v>259</v>
      </c>
      <c r="B49" s="5">
        <v>14</v>
      </c>
      <c r="C49" s="6" t="str">
        <f t="shared" si="0"/>
        <v>Niño/Adolescente</v>
      </c>
      <c r="D49" s="5" t="s">
        <v>41</v>
      </c>
      <c r="E49" s="5" t="s">
        <v>77</v>
      </c>
      <c r="F49" s="5" t="s">
        <v>43</v>
      </c>
      <c r="G49" s="5" t="s">
        <v>68</v>
      </c>
      <c r="H49" s="5" t="s">
        <v>45</v>
      </c>
      <c r="I49" s="5" t="s">
        <v>45</v>
      </c>
      <c r="J49" s="5">
        <v>2012</v>
      </c>
      <c r="K49" s="5"/>
      <c r="L49" s="1">
        <v>0</v>
      </c>
      <c r="M49" s="1">
        <v>1</v>
      </c>
      <c r="N49" s="1">
        <v>1</v>
      </c>
      <c r="O49" s="1">
        <v>0</v>
      </c>
      <c r="P49" s="1">
        <v>1</v>
      </c>
      <c r="Q49" s="1">
        <v>0</v>
      </c>
      <c r="R49" s="1">
        <v>1</v>
      </c>
      <c r="S49" s="1">
        <v>0</v>
      </c>
      <c r="T49" s="1">
        <v>0</v>
      </c>
      <c r="U49" s="1">
        <v>0</v>
      </c>
      <c r="V49" s="1">
        <v>1</v>
      </c>
      <c r="W49" s="1">
        <v>1</v>
      </c>
      <c r="X49" s="1">
        <v>0</v>
      </c>
      <c r="Y49" s="1">
        <v>1</v>
      </c>
      <c r="Z49" s="7">
        <f t="shared" si="1"/>
        <v>0.5</v>
      </c>
      <c r="AA49" s="8" t="str">
        <f t="shared" si="2"/>
        <v>ALTAMENTE RIESGOSOS</v>
      </c>
      <c r="AB49" s="8" t="str">
        <f t="shared" si="3"/>
        <v>Considerable nivel de riesgo</v>
      </c>
    </row>
    <row r="50" spans="1:28" x14ac:dyDescent="0.2">
      <c r="A50" s="5" t="s">
        <v>260</v>
      </c>
      <c r="B50" s="5">
        <v>13</v>
      </c>
      <c r="C50" s="6" t="str">
        <f t="shared" si="0"/>
        <v>Niño/Adolescente</v>
      </c>
      <c r="D50" s="5" t="s">
        <v>48</v>
      </c>
      <c r="E50" s="5" t="s">
        <v>42</v>
      </c>
      <c r="F50" s="5" t="s">
        <v>43</v>
      </c>
      <c r="G50" s="5" t="s">
        <v>47</v>
      </c>
      <c r="H50" s="5" t="s">
        <v>45</v>
      </c>
      <c r="I50" s="5" t="s">
        <v>45</v>
      </c>
      <c r="J50" s="5">
        <v>2011</v>
      </c>
      <c r="K50" s="5"/>
      <c r="L50" s="1">
        <v>0</v>
      </c>
      <c r="M50" s="1">
        <v>0</v>
      </c>
      <c r="N50" s="1">
        <v>0</v>
      </c>
      <c r="O50" s="1">
        <v>0</v>
      </c>
      <c r="P50" s="1">
        <v>0</v>
      </c>
      <c r="Q50" s="1">
        <v>0</v>
      </c>
      <c r="R50" s="1">
        <v>0</v>
      </c>
      <c r="S50" s="1">
        <v>0</v>
      </c>
      <c r="T50" s="1">
        <v>0</v>
      </c>
      <c r="U50" s="1">
        <v>0</v>
      </c>
      <c r="V50" s="1">
        <v>0</v>
      </c>
      <c r="W50" s="1">
        <v>0</v>
      </c>
      <c r="X50" s="1">
        <v>0.5</v>
      </c>
      <c r="Y50" s="1">
        <v>1</v>
      </c>
      <c r="Z50" s="7">
        <f t="shared" si="1"/>
        <v>0.10714285714285714</v>
      </c>
      <c r="AA50" s="8" t="str">
        <f t="shared" si="2"/>
        <v>DE RIESGO INMINENTE</v>
      </c>
      <c r="AB50" s="8" t="str">
        <f t="shared" si="3"/>
        <v>Máximo nivel de riesgo</v>
      </c>
    </row>
    <row r="51" spans="1:28" x14ac:dyDescent="0.2">
      <c r="A51" s="5" t="s">
        <v>261</v>
      </c>
      <c r="B51" s="5">
        <v>15</v>
      </c>
      <c r="C51" s="6" t="str">
        <f t="shared" si="0"/>
        <v>Niño/Adolescente</v>
      </c>
      <c r="D51" s="5" t="s">
        <v>48</v>
      </c>
      <c r="E51" s="5" t="s">
        <v>73</v>
      </c>
      <c r="F51" s="5" t="s">
        <v>43</v>
      </c>
      <c r="G51" s="5" t="s">
        <v>47</v>
      </c>
      <c r="H51" s="5" t="s">
        <v>51</v>
      </c>
      <c r="I51" s="5" t="s">
        <v>45</v>
      </c>
      <c r="J51" s="5">
        <v>2014</v>
      </c>
      <c r="K51" s="5"/>
      <c r="L51" s="1">
        <v>0</v>
      </c>
      <c r="M51" s="1">
        <v>1</v>
      </c>
      <c r="N51" s="1">
        <v>1</v>
      </c>
      <c r="O51" s="1">
        <v>1</v>
      </c>
      <c r="P51" s="1">
        <v>1</v>
      </c>
      <c r="Q51" s="1">
        <v>1</v>
      </c>
      <c r="R51" s="1">
        <v>1</v>
      </c>
      <c r="S51" s="1">
        <v>0.5</v>
      </c>
      <c r="T51" s="1">
        <v>0</v>
      </c>
      <c r="U51" s="1">
        <v>0</v>
      </c>
      <c r="V51" s="1">
        <v>1</v>
      </c>
      <c r="W51" s="1">
        <v>1</v>
      </c>
      <c r="X51" s="1">
        <v>1</v>
      </c>
      <c r="Y51" s="1">
        <v>0</v>
      </c>
      <c r="Z51" s="7">
        <f t="shared" si="1"/>
        <v>0.6785714285714286</v>
      </c>
      <c r="AA51" s="8" t="str">
        <f t="shared" si="2"/>
        <v>MEDIANAMENTE RIESGOSOS</v>
      </c>
      <c r="AB51" s="8" t="str">
        <f t="shared" si="3"/>
        <v>Moderado nivel de riesgo</v>
      </c>
    </row>
    <row r="52" spans="1:28" x14ac:dyDescent="0.2">
      <c r="A52" s="5" t="s">
        <v>262</v>
      </c>
      <c r="B52" s="5">
        <v>14</v>
      </c>
      <c r="C52" s="6" t="str">
        <f t="shared" si="0"/>
        <v>Niño/Adolescente</v>
      </c>
      <c r="D52" s="5" t="s">
        <v>48</v>
      </c>
      <c r="E52" s="5" t="s">
        <v>78</v>
      </c>
      <c r="F52" s="5" t="s">
        <v>43</v>
      </c>
      <c r="G52" s="5" t="s">
        <v>47</v>
      </c>
      <c r="H52" s="5" t="s">
        <v>45</v>
      </c>
      <c r="I52" s="5" t="s">
        <v>45</v>
      </c>
      <c r="J52" s="5">
        <v>2007</v>
      </c>
      <c r="K52" s="5"/>
      <c r="L52" s="1">
        <v>0</v>
      </c>
      <c r="M52" s="1">
        <v>1</v>
      </c>
      <c r="N52" s="1">
        <v>1</v>
      </c>
      <c r="O52" s="1">
        <v>1</v>
      </c>
      <c r="P52" s="1">
        <v>1</v>
      </c>
      <c r="Q52" s="1">
        <v>0</v>
      </c>
      <c r="R52" s="1">
        <v>1</v>
      </c>
      <c r="S52" s="1">
        <v>0.5</v>
      </c>
      <c r="T52" s="1">
        <v>0</v>
      </c>
      <c r="U52" s="1">
        <v>1</v>
      </c>
      <c r="V52" s="1">
        <v>1</v>
      </c>
      <c r="W52" s="1">
        <v>1</v>
      </c>
      <c r="X52" s="1">
        <v>1</v>
      </c>
      <c r="Y52" s="1">
        <v>0.5</v>
      </c>
      <c r="Z52" s="7">
        <f t="shared" si="1"/>
        <v>0.7142857142857143</v>
      </c>
      <c r="AA52" s="8" t="str">
        <f t="shared" si="2"/>
        <v>MEDIANAMENTE RIESGOSOS</v>
      </c>
      <c r="AB52" s="8" t="str">
        <f t="shared" si="3"/>
        <v>Moderado nivel de riesgo</v>
      </c>
    </row>
    <row r="53" spans="1:28" x14ac:dyDescent="0.2">
      <c r="A53" s="5" t="s">
        <v>263</v>
      </c>
      <c r="B53" s="5">
        <v>15</v>
      </c>
      <c r="C53" s="6" t="str">
        <f t="shared" si="0"/>
        <v>Niño/Adolescente</v>
      </c>
      <c r="D53" s="5" t="s">
        <v>41</v>
      </c>
      <c r="E53" s="5" t="s">
        <v>42</v>
      </c>
      <c r="F53" s="5" t="s">
        <v>43</v>
      </c>
      <c r="G53" s="5" t="s">
        <v>47</v>
      </c>
      <c r="H53" s="5" t="s">
        <v>45</v>
      </c>
      <c r="I53" s="5" t="s">
        <v>45</v>
      </c>
      <c r="J53" s="5">
        <v>2016</v>
      </c>
      <c r="K53" s="5"/>
      <c r="L53" s="1">
        <v>0</v>
      </c>
      <c r="M53" s="1">
        <v>0.5</v>
      </c>
      <c r="N53" s="1">
        <v>1</v>
      </c>
      <c r="O53" s="1">
        <v>1</v>
      </c>
      <c r="P53" s="1">
        <v>1</v>
      </c>
      <c r="Q53" s="1">
        <v>1</v>
      </c>
      <c r="R53" s="1">
        <v>1</v>
      </c>
      <c r="S53" s="1">
        <v>1</v>
      </c>
      <c r="T53" s="1">
        <v>0</v>
      </c>
      <c r="U53" s="1">
        <v>0</v>
      </c>
      <c r="V53" s="1">
        <v>1</v>
      </c>
      <c r="W53" s="1">
        <v>1</v>
      </c>
      <c r="X53" s="1">
        <v>1</v>
      </c>
      <c r="Y53" s="1">
        <v>0</v>
      </c>
      <c r="Z53" s="7">
        <f t="shared" si="1"/>
        <v>0.6785714285714286</v>
      </c>
      <c r="AA53" s="8" t="str">
        <f t="shared" si="2"/>
        <v>MEDIANAMENTE RIESGOSOS</v>
      </c>
      <c r="AB53" s="8" t="str">
        <f t="shared" si="3"/>
        <v>Moderado nivel de riesgo</v>
      </c>
    </row>
    <row r="54" spans="1:28" x14ac:dyDescent="0.2">
      <c r="A54" s="5" t="s">
        <v>264</v>
      </c>
      <c r="B54" s="5">
        <v>15</v>
      </c>
      <c r="C54" s="6" t="str">
        <f t="shared" si="0"/>
        <v>Niño/Adolescente</v>
      </c>
      <c r="D54" s="5" t="s">
        <v>48</v>
      </c>
      <c r="E54" s="5" t="s">
        <v>42</v>
      </c>
      <c r="F54" s="5" t="s">
        <v>43</v>
      </c>
      <c r="G54" s="5" t="s">
        <v>47</v>
      </c>
      <c r="H54" s="5" t="s">
        <v>45</v>
      </c>
      <c r="I54" s="5" t="s">
        <v>49</v>
      </c>
      <c r="J54" s="5">
        <v>2013</v>
      </c>
      <c r="K54" s="5"/>
      <c r="L54" s="1">
        <v>0</v>
      </c>
      <c r="M54" s="1">
        <v>1</v>
      </c>
      <c r="N54" s="1">
        <v>1</v>
      </c>
      <c r="O54" s="1">
        <v>1</v>
      </c>
      <c r="P54" s="1">
        <v>1</v>
      </c>
      <c r="Q54" s="1">
        <v>1</v>
      </c>
      <c r="R54" s="1">
        <v>1</v>
      </c>
      <c r="S54" s="1">
        <v>1</v>
      </c>
      <c r="T54" s="1">
        <v>0</v>
      </c>
      <c r="U54" s="1">
        <v>1</v>
      </c>
      <c r="V54" s="1">
        <v>1</v>
      </c>
      <c r="W54" s="1">
        <v>1</v>
      </c>
      <c r="X54" s="1">
        <v>1</v>
      </c>
      <c r="Y54" s="1">
        <v>1</v>
      </c>
      <c r="Z54" s="7">
        <f t="shared" si="1"/>
        <v>0.8571428571428571</v>
      </c>
      <c r="AA54" s="8" t="str">
        <f t="shared" si="2"/>
        <v>SEGUROS</v>
      </c>
      <c r="AB54" s="8" t="str">
        <f t="shared" si="3"/>
        <v>Bajo nivel de riesgo</v>
      </c>
    </row>
    <row r="55" spans="1:28" x14ac:dyDescent="0.2">
      <c r="A55" s="5" t="s">
        <v>265</v>
      </c>
      <c r="B55" s="5">
        <v>14</v>
      </c>
      <c r="C55" s="6" t="str">
        <f t="shared" si="0"/>
        <v>Niño/Adolescente</v>
      </c>
      <c r="D55" s="5" t="s">
        <v>48</v>
      </c>
      <c r="E55" s="5" t="s">
        <v>69</v>
      </c>
      <c r="F55" s="5" t="s">
        <v>43</v>
      </c>
      <c r="G55" s="5" t="s">
        <v>47</v>
      </c>
      <c r="H55" s="5" t="s">
        <v>45</v>
      </c>
      <c r="I55" s="5" t="s">
        <v>45</v>
      </c>
      <c r="J55" s="5">
        <v>2017</v>
      </c>
      <c r="K55" s="5"/>
      <c r="L55" s="1">
        <v>1</v>
      </c>
      <c r="M55" s="1">
        <v>1</v>
      </c>
      <c r="N55" s="1">
        <v>0</v>
      </c>
      <c r="O55" s="1">
        <v>1</v>
      </c>
      <c r="P55" s="1">
        <v>1</v>
      </c>
      <c r="Q55" s="1">
        <v>1</v>
      </c>
      <c r="R55" s="1">
        <v>0</v>
      </c>
      <c r="S55" s="1">
        <v>1</v>
      </c>
      <c r="T55" s="1">
        <v>0</v>
      </c>
      <c r="U55" s="1">
        <v>0</v>
      </c>
      <c r="V55" s="1">
        <v>1</v>
      </c>
      <c r="W55" s="1">
        <v>1</v>
      </c>
      <c r="X55" s="1">
        <v>0</v>
      </c>
      <c r="Y55" s="1">
        <v>0</v>
      </c>
      <c r="Z55" s="7">
        <f t="shared" si="1"/>
        <v>0.5714285714285714</v>
      </c>
      <c r="AA55" s="8" t="str">
        <f t="shared" si="2"/>
        <v>MEDIANAMENTE RIESGOSOS</v>
      </c>
      <c r="AB55" s="8" t="str">
        <f t="shared" si="3"/>
        <v>Considerable nivel de riesgo</v>
      </c>
    </row>
    <row r="56" spans="1:28" x14ac:dyDescent="0.2">
      <c r="A56" s="5" t="s">
        <v>266</v>
      </c>
      <c r="B56" s="5">
        <v>17</v>
      </c>
      <c r="C56" s="6" t="str">
        <f t="shared" si="0"/>
        <v>Niño/Adolescente</v>
      </c>
      <c r="D56" s="5" t="s">
        <v>48</v>
      </c>
      <c r="E56" s="5" t="s">
        <v>42</v>
      </c>
      <c r="F56" s="5" t="s">
        <v>43</v>
      </c>
      <c r="G56" s="5" t="s">
        <v>47</v>
      </c>
      <c r="H56" s="5" t="s">
        <v>51</v>
      </c>
      <c r="I56" s="5" t="s">
        <v>45</v>
      </c>
      <c r="J56" s="5">
        <v>2010</v>
      </c>
      <c r="K56" s="5"/>
      <c r="L56" s="1">
        <v>1</v>
      </c>
      <c r="M56" s="1">
        <v>1</v>
      </c>
      <c r="N56" s="1">
        <v>1</v>
      </c>
      <c r="O56" s="1">
        <v>1</v>
      </c>
      <c r="P56" s="1">
        <v>1</v>
      </c>
      <c r="Q56" s="1">
        <v>0</v>
      </c>
      <c r="R56" s="1">
        <v>1</v>
      </c>
      <c r="S56" s="1">
        <v>0.5</v>
      </c>
      <c r="T56" s="1">
        <v>1</v>
      </c>
      <c r="U56" s="1">
        <v>1</v>
      </c>
      <c r="V56" s="1">
        <v>0.5</v>
      </c>
      <c r="W56" s="1">
        <v>0.5</v>
      </c>
      <c r="X56" s="1">
        <v>0</v>
      </c>
      <c r="Y56" s="1">
        <v>0.5</v>
      </c>
      <c r="Z56" s="7">
        <f t="shared" si="1"/>
        <v>0.7142857142857143</v>
      </c>
      <c r="AA56" s="8" t="str">
        <f t="shared" si="2"/>
        <v>MEDIANAMENTE RIESGOSOS</v>
      </c>
      <c r="AB56" s="8" t="str">
        <f t="shared" si="3"/>
        <v>Moderado nivel de riesgo</v>
      </c>
    </row>
    <row r="57" spans="1:28" x14ac:dyDescent="0.2">
      <c r="A57" s="5" t="s">
        <v>267</v>
      </c>
      <c r="B57" s="5">
        <v>19</v>
      </c>
      <c r="C57" s="6" t="str">
        <f t="shared" si="0"/>
        <v>Adulto Joven</v>
      </c>
      <c r="D57" s="5" t="s">
        <v>48</v>
      </c>
      <c r="E57" s="5" t="s">
        <v>42</v>
      </c>
      <c r="F57" s="5" t="s">
        <v>50</v>
      </c>
      <c r="G57" s="5" t="s">
        <v>47</v>
      </c>
      <c r="H57" s="5" t="s">
        <v>51</v>
      </c>
      <c r="I57" s="5" t="s">
        <v>51</v>
      </c>
      <c r="J57" s="5">
        <v>2015</v>
      </c>
      <c r="K57" s="5"/>
      <c r="L57" s="1">
        <v>0</v>
      </c>
      <c r="M57" s="1">
        <v>1</v>
      </c>
      <c r="N57" s="1">
        <v>0</v>
      </c>
      <c r="O57" s="1">
        <v>1</v>
      </c>
      <c r="P57" s="1">
        <v>1</v>
      </c>
      <c r="Q57" s="1">
        <v>1</v>
      </c>
      <c r="R57" s="1">
        <v>0</v>
      </c>
      <c r="S57" s="1">
        <v>0.5</v>
      </c>
      <c r="T57" s="1">
        <v>0</v>
      </c>
      <c r="U57" s="1">
        <v>1</v>
      </c>
      <c r="V57" s="1">
        <v>1</v>
      </c>
      <c r="W57" s="1">
        <v>1</v>
      </c>
      <c r="X57" s="1">
        <v>0.5</v>
      </c>
      <c r="Y57" s="1">
        <v>0.5</v>
      </c>
      <c r="Z57" s="7">
        <f t="shared" si="1"/>
        <v>0.6071428571428571</v>
      </c>
      <c r="AA57" s="8" t="str">
        <f t="shared" si="2"/>
        <v>MEDIANAMENTE RIESGOSOS</v>
      </c>
      <c r="AB57" s="8" t="str">
        <f t="shared" si="3"/>
        <v>Moderado nivel de riesgo</v>
      </c>
    </row>
    <row r="58" spans="1:28" x14ac:dyDescent="0.2">
      <c r="A58" s="5" t="s">
        <v>268</v>
      </c>
      <c r="B58" s="5">
        <v>18</v>
      </c>
      <c r="C58" s="6" t="str">
        <f t="shared" si="0"/>
        <v>Adulto Joven</v>
      </c>
      <c r="D58" s="5" t="s">
        <v>41</v>
      </c>
      <c r="E58" s="5" t="s">
        <v>79</v>
      </c>
      <c r="F58" s="5" t="s">
        <v>43</v>
      </c>
      <c r="G58" s="5" t="s">
        <v>47</v>
      </c>
      <c r="H58" s="5" t="s">
        <v>51</v>
      </c>
      <c r="I58" s="5" t="s">
        <v>51</v>
      </c>
      <c r="J58" s="5">
        <v>2012</v>
      </c>
      <c r="K58" s="5"/>
      <c r="L58" s="1">
        <v>0</v>
      </c>
      <c r="M58" s="1">
        <v>1</v>
      </c>
      <c r="N58" s="1">
        <v>1</v>
      </c>
      <c r="O58" s="1">
        <v>1</v>
      </c>
      <c r="P58" s="1">
        <v>1</v>
      </c>
      <c r="Q58" s="1">
        <v>0</v>
      </c>
      <c r="R58" s="1">
        <v>1</v>
      </c>
      <c r="S58" s="1">
        <v>0.5</v>
      </c>
      <c r="T58" s="1">
        <v>1</v>
      </c>
      <c r="U58" s="1">
        <v>1</v>
      </c>
      <c r="V58" s="1">
        <v>1</v>
      </c>
      <c r="W58" s="1">
        <v>1</v>
      </c>
      <c r="X58" s="1">
        <v>1</v>
      </c>
      <c r="Y58" s="1">
        <v>1</v>
      </c>
      <c r="Z58" s="7">
        <f t="shared" si="1"/>
        <v>0.8214285714285714</v>
      </c>
      <c r="AA58" s="8" t="str">
        <f t="shared" si="2"/>
        <v>SEGUROS</v>
      </c>
      <c r="AB58" s="8" t="str">
        <f t="shared" si="3"/>
        <v>Bajo nivel de riesgo</v>
      </c>
    </row>
    <row r="59" spans="1:28" x14ac:dyDescent="0.2">
      <c r="A59" s="5" t="s">
        <v>269</v>
      </c>
      <c r="B59" s="5">
        <v>18</v>
      </c>
      <c r="C59" s="6" t="str">
        <f t="shared" si="0"/>
        <v>Adulto Joven</v>
      </c>
      <c r="D59" s="5" t="s">
        <v>48</v>
      </c>
      <c r="E59" s="5" t="s">
        <v>80</v>
      </c>
      <c r="F59" s="5" t="s">
        <v>43</v>
      </c>
      <c r="G59" s="5" t="s">
        <v>47</v>
      </c>
      <c r="H59" s="5" t="s">
        <v>45</v>
      </c>
      <c r="I59" s="5" t="s">
        <v>45</v>
      </c>
      <c r="J59" s="5">
        <v>2010</v>
      </c>
      <c r="K59" s="5"/>
      <c r="L59" s="1">
        <v>0</v>
      </c>
      <c r="M59" s="1">
        <v>0.5</v>
      </c>
      <c r="N59" s="1">
        <v>1</v>
      </c>
      <c r="O59" s="1">
        <v>1</v>
      </c>
      <c r="P59" s="1">
        <v>1</v>
      </c>
      <c r="Q59" s="1">
        <v>1</v>
      </c>
      <c r="R59" s="1">
        <v>0</v>
      </c>
      <c r="S59" s="1">
        <v>0.5</v>
      </c>
      <c r="T59" s="1">
        <v>0</v>
      </c>
      <c r="U59" s="1">
        <v>1</v>
      </c>
      <c r="V59" s="1">
        <v>1</v>
      </c>
      <c r="W59" s="1">
        <v>1</v>
      </c>
      <c r="X59" s="1">
        <v>1</v>
      </c>
      <c r="Y59" s="1">
        <v>1</v>
      </c>
      <c r="Z59" s="7">
        <f t="shared" si="1"/>
        <v>0.7142857142857143</v>
      </c>
      <c r="AA59" s="8" t="str">
        <f t="shared" si="2"/>
        <v>MEDIANAMENTE RIESGOSOS</v>
      </c>
      <c r="AB59" s="8" t="str">
        <f t="shared" si="3"/>
        <v>Moderado nivel de riesgo</v>
      </c>
    </row>
    <row r="60" spans="1:28" x14ac:dyDescent="0.2">
      <c r="A60" s="5" t="s">
        <v>270</v>
      </c>
      <c r="B60" s="5">
        <v>17</v>
      </c>
      <c r="C60" s="6" t="str">
        <f t="shared" si="0"/>
        <v>Niño/Adolescente</v>
      </c>
      <c r="D60" s="5" t="s">
        <v>41</v>
      </c>
      <c r="E60" s="5" t="s">
        <v>71</v>
      </c>
      <c r="F60" s="5" t="s">
        <v>43</v>
      </c>
      <c r="G60" s="5" t="s">
        <v>47</v>
      </c>
      <c r="H60" s="5" t="s">
        <v>45</v>
      </c>
      <c r="I60" s="5" t="s">
        <v>51</v>
      </c>
      <c r="J60" s="5">
        <v>2012</v>
      </c>
      <c r="K60" s="5"/>
      <c r="L60" s="1">
        <v>0</v>
      </c>
      <c r="M60" s="1">
        <v>0.5</v>
      </c>
      <c r="N60" s="1">
        <v>1</v>
      </c>
      <c r="O60" s="1">
        <v>1</v>
      </c>
      <c r="P60" s="1">
        <v>1</v>
      </c>
      <c r="Q60" s="1">
        <v>1</v>
      </c>
      <c r="R60" s="1">
        <v>1</v>
      </c>
      <c r="S60" s="1">
        <v>1</v>
      </c>
      <c r="T60" s="1">
        <v>1</v>
      </c>
      <c r="U60" s="1">
        <v>1</v>
      </c>
      <c r="V60" s="1">
        <v>1</v>
      </c>
      <c r="W60" s="1">
        <v>1</v>
      </c>
      <c r="X60" s="1">
        <v>1</v>
      </c>
      <c r="Y60" s="1">
        <v>1</v>
      </c>
      <c r="Z60" s="7">
        <f t="shared" si="1"/>
        <v>0.8928571428571429</v>
      </c>
      <c r="AA60" s="8" t="str">
        <f t="shared" si="2"/>
        <v>SEGUROS</v>
      </c>
      <c r="AB60" s="8" t="str">
        <f t="shared" si="3"/>
        <v>Bajo nivel de riesgo</v>
      </c>
    </row>
    <row r="61" spans="1:28" x14ac:dyDescent="0.2">
      <c r="A61" s="5" t="s">
        <v>271</v>
      </c>
      <c r="B61" s="5">
        <v>17</v>
      </c>
      <c r="C61" s="6" t="str">
        <f t="shared" si="0"/>
        <v>Niño/Adolescente</v>
      </c>
      <c r="D61" s="5" t="s">
        <v>48</v>
      </c>
      <c r="E61" s="5" t="s">
        <v>46</v>
      </c>
      <c r="F61" s="5" t="s">
        <v>43</v>
      </c>
      <c r="G61" s="5" t="s">
        <v>47</v>
      </c>
      <c r="H61" s="5" t="s">
        <v>49</v>
      </c>
      <c r="I61" s="5" t="s">
        <v>45</v>
      </c>
      <c r="J61" s="5">
        <v>2013</v>
      </c>
      <c r="K61" s="5"/>
      <c r="L61" s="1">
        <v>0</v>
      </c>
      <c r="M61" s="1">
        <v>1</v>
      </c>
      <c r="N61" s="1">
        <v>1</v>
      </c>
      <c r="O61" s="1">
        <v>1</v>
      </c>
      <c r="P61" s="1">
        <v>1</v>
      </c>
      <c r="Q61" s="1">
        <v>1</v>
      </c>
      <c r="R61" s="1">
        <v>1</v>
      </c>
      <c r="S61" s="1">
        <v>0.5</v>
      </c>
      <c r="T61" s="1">
        <v>1</v>
      </c>
      <c r="U61" s="1">
        <v>0</v>
      </c>
      <c r="V61" s="1">
        <v>0.5</v>
      </c>
      <c r="W61" s="1">
        <v>0.5</v>
      </c>
      <c r="X61" s="1">
        <v>1</v>
      </c>
      <c r="Y61" s="1">
        <v>0.5</v>
      </c>
      <c r="Z61" s="7">
        <f t="shared" si="1"/>
        <v>0.7142857142857143</v>
      </c>
      <c r="AA61" s="8" t="str">
        <f t="shared" si="2"/>
        <v>MEDIANAMENTE RIESGOSOS</v>
      </c>
      <c r="AB61" s="8" t="str">
        <f t="shared" si="3"/>
        <v>Moderado nivel de riesgo</v>
      </c>
    </row>
    <row r="62" spans="1:28" x14ac:dyDescent="0.2">
      <c r="A62" s="5" t="s">
        <v>272</v>
      </c>
      <c r="B62" s="5">
        <v>19</v>
      </c>
      <c r="C62" s="6" t="str">
        <f t="shared" si="0"/>
        <v>Adulto Joven</v>
      </c>
      <c r="D62" s="5" t="s">
        <v>41</v>
      </c>
      <c r="E62" s="5" t="s">
        <v>42</v>
      </c>
      <c r="F62" s="5" t="s">
        <v>50</v>
      </c>
      <c r="G62" s="5" t="s">
        <v>47</v>
      </c>
      <c r="H62" s="5" t="s">
        <v>51</v>
      </c>
      <c r="I62" s="5" t="s">
        <v>45</v>
      </c>
      <c r="J62" s="5">
        <v>2011</v>
      </c>
      <c r="K62" s="5"/>
      <c r="L62" s="1">
        <v>1</v>
      </c>
      <c r="M62" s="1">
        <v>1</v>
      </c>
      <c r="N62" s="1">
        <v>1</v>
      </c>
      <c r="O62" s="1">
        <v>1</v>
      </c>
      <c r="P62" s="1">
        <v>1</v>
      </c>
      <c r="Q62" s="1">
        <v>1</v>
      </c>
      <c r="R62" s="1">
        <v>1</v>
      </c>
      <c r="S62" s="1">
        <v>1</v>
      </c>
      <c r="T62" s="1">
        <v>1</v>
      </c>
      <c r="U62" s="1">
        <v>1</v>
      </c>
      <c r="V62" s="1">
        <v>1</v>
      </c>
      <c r="W62" s="1">
        <v>0.5</v>
      </c>
      <c r="X62" s="1">
        <v>1</v>
      </c>
      <c r="Y62" s="1">
        <v>1</v>
      </c>
      <c r="Z62" s="7">
        <f t="shared" si="1"/>
        <v>0.9642857142857143</v>
      </c>
      <c r="AA62" s="8" t="str">
        <f t="shared" si="2"/>
        <v>SEGUROS</v>
      </c>
      <c r="AB62" s="8" t="str">
        <f t="shared" si="3"/>
        <v>Bajo nivel de riesgo</v>
      </c>
    </row>
    <row r="63" spans="1:28" x14ac:dyDescent="0.2">
      <c r="A63" s="5" t="s">
        <v>273</v>
      </c>
      <c r="B63" s="5">
        <v>18</v>
      </c>
      <c r="C63" s="6" t="str">
        <f t="shared" si="0"/>
        <v>Adulto Joven</v>
      </c>
      <c r="D63" s="5" t="s">
        <v>48</v>
      </c>
      <c r="E63" s="5" t="s">
        <v>77</v>
      </c>
      <c r="F63" s="5" t="s">
        <v>43</v>
      </c>
      <c r="G63" s="5" t="s">
        <v>47</v>
      </c>
      <c r="H63" s="5" t="s">
        <v>45</v>
      </c>
      <c r="I63" s="5" t="s">
        <v>51</v>
      </c>
      <c r="J63" s="5">
        <v>2012</v>
      </c>
      <c r="K63" s="5"/>
      <c r="L63" s="1">
        <v>0</v>
      </c>
      <c r="M63" s="1">
        <v>0</v>
      </c>
      <c r="N63" s="1">
        <v>0</v>
      </c>
      <c r="O63" s="1">
        <v>0</v>
      </c>
      <c r="P63" s="1">
        <v>0</v>
      </c>
      <c r="Q63" s="1">
        <v>0</v>
      </c>
      <c r="R63" s="1">
        <v>0</v>
      </c>
      <c r="S63" s="1">
        <v>0</v>
      </c>
      <c r="T63" s="1">
        <v>0</v>
      </c>
      <c r="U63" s="1">
        <v>1</v>
      </c>
      <c r="V63" s="1">
        <v>0.5</v>
      </c>
      <c r="W63" s="1">
        <v>0.5</v>
      </c>
      <c r="X63" s="1">
        <v>0.5</v>
      </c>
      <c r="Y63" s="1">
        <v>0.5</v>
      </c>
      <c r="Z63" s="7">
        <f t="shared" si="1"/>
        <v>0.21428571428571427</v>
      </c>
      <c r="AA63" s="8" t="str">
        <f t="shared" si="2"/>
        <v>DE RIESGO INMINENTE</v>
      </c>
      <c r="AB63" s="8" t="str">
        <f t="shared" si="3"/>
        <v>Alto nivel de riesgo</v>
      </c>
    </row>
    <row r="64" spans="1:28" x14ac:dyDescent="0.2">
      <c r="A64" s="5" t="s">
        <v>274</v>
      </c>
      <c r="B64" s="5">
        <v>17</v>
      </c>
      <c r="C64" s="6" t="str">
        <f t="shared" si="0"/>
        <v>Niño/Adolescente</v>
      </c>
      <c r="D64" s="5" t="s">
        <v>48</v>
      </c>
      <c r="E64" s="5" t="s">
        <v>81</v>
      </c>
      <c r="F64" s="5" t="s">
        <v>43</v>
      </c>
      <c r="G64" s="5" t="s">
        <v>47</v>
      </c>
      <c r="H64" s="5" t="s">
        <v>45</v>
      </c>
      <c r="I64" s="5" t="s">
        <v>51</v>
      </c>
      <c r="J64" s="5">
        <v>2010</v>
      </c>
      <c r="K64" s="5"/>
      <c r="L64" s="1">
        <v>0</v>
      </c>
      <c r="M64" s="1">
        <v>1</v>
      </c>
      <c r="N64" s="1">
        <v>0</v>
      </c>
      <c r="O64" s="1">
        <v>1</v>
      </c>
      <c r="P64" s="1">
        <v>0</v>
      </c>
      <c r="Q64" s="1">
        <v>1</v>
      </c>
      <c r="R64" s="1">
        <v>1</v>
      </c>
      <c r="S64" s="1">
        <v>0.5</v>
      </c>
      <c r="T64" s="1">
        <v>1</v>
      </c>
      <c r="U64" s="1">
        <v>0</v>
      </c>
      <c r="V64" s="1">
        <v>0.5</v>
      </c>
      <c r="W64" s="1">
        <v>0.5</v>
      </c>
      <c r="X64" s="1">
        <v>1</v>
      </c>
      <c r="Y64" s="1">
        <v>0.5</v>
      </c>
      <c r="Z64" s="7">
        <f t="shared" si="1"/>
        <v>0.5714285714285714</v>
      </c>
      <c r="AA64" s="8" t="str">
        <f t="shared" si="2"/>
        <v>MEDIANAMENTE RIESGOSOS</v>
      </c>
      <c r="AB64" s="8" t="str">
        <f t="shared" si="3"/>
        <v>Considerable nivel de riesgo</v>
      </c>
    </row>
    <row r="65" spans="1:28" x14ac:dyDescent="0.2">
      <c r="A65" s="5" t="s">
        <v>275</v>
      </c>
      <c r="B65" s="5">
        <v>18</v>
      </c>
      <c r="C65" s="6" t="str">
        <f t="shared" si="0"/>
        <v>Adulto Joven</v>
      </c>
      <c r="D65" s="5" t="s">
        <v>41</v>
      </c>
      <c r="E65" s="5" t="s">
        <v>82</v>
      </c>
      <c r="F65" s="5" t="s">
        <v>43</v>
      </c>
      <c r="G65" s="5" t="s">
        <v>47</v>
      </c>
      <c r="H65" s="5" t="s">
        <v>45</v>
      </c>
      <c r="I65" s="5" t="s">
        <v>45</v>
      </c>
      <c r="J65" s="5">
        <v>2017</v>
      </c>
      <c r="K65" s="5"/>
      <c r="L65" s="1">
        <v>0</v>
      </c>
      <c r="M65" s="1">
        <v>1</v>
      </c>
      <c r="N65" s="1">
        <v>1</v>
      </c>
      <c r="O65" s="1">
        <v>1</v>
      </c>
      <c r="P65" s="1">
        <v>1</v>
      </c>
      <c r="Q65" s="1">
        <v>1</v>
      </c>
      <c r="R65" s="1">
        <v>1</v>
      </c>
      <c r="S65" s="1">
        <v>0.5</v>
      </c>
      <c r="T65" s="1">
        <v>1</v>
      </c>
      <c r="U65" s="1">
        <v>1</v>
      </c>
      <c r="V65" s="1">
        <v>0.5</v>
      </c>
      <c r="W65" s="1">
        <v>0.5</v>
      </c>
      <c r="X65" s="1">
        <v>1</v>
      </c>
      <c r="Y65" s="1">
        <v>1</v>
      </c>
      <c r="Z65" s="7">
        <f t="shared" si="1"/>
        <v>0.8214285714285714</v>
      </c>
      <c r="AA65" s="8" t="str">
        <f t="shared" si="2"/>
        <v>SEGUROS</v>
      </c>
      <c r="AB65" s="8" t="str">
        <f t="shared" si="3"/>
        <v>Bajo nivel de riesgo</v>
      </c>
    </row>
    <row r="66" spans="1:28" x14ac:dyDescent="0.2">
      <c r="A66" s="5" t="s">
        <v>276</v>
      </c>
      <c r="B66" s="5">
        <v>18</v>
      </c>
      <c r="C66" s="6" t="str">
        <f t="shared" si="0"/>
        <v>Adulto Joven</v>
      </c>
      <c r="D66" s="5" t="s">
        <v>48</v>
      </c>
      <c r="E66" s="5" t="s">
        <v>74</v>
      </c>
      <c r="F66" s="5" t="s">
        <v>43</v>
      </c>
      <c r="G66" s="5" t="s">
        <v>47</v>
      </c>
      <c r="H66" s="5" t="s">
        <v>51</v>
      </c>
      <c r="I66" s="5" t="s">
        <v>51</v>
      </c>
      <c r="J66" s="5">
        <v>2009</v>
      </c>
      <c r="K66" s="5"/>
      <c r="L66" s="1">
        <v>0</v>
      </c>
      <c r="M66" s="1">
        <v>1</v>
      </c>
      <c r="N66" s="1">
        <v>1</v>
      </c>
      <c r="O66" s="1">
        <v>0</v>
      </c>
      <c r="P66" s="1">
        <v>0</v>
      </c>
      <c r="Q66" s="1">
        <v>0</v>
      </c>
      <c r="R66" s="1">
        <v>0</v>
      </c>
      <c r="S66" s="1">
        <v>0</v>
      </c>
      <c r="T66" s="1">
        <v>1</v>
      </c>
      <c r="U66" s="1">
        <v>0</v>
      </c>
      <c r="V66" s="1">
        <v>1</v>
      </c>
      <c r="W66" s="1">
        <v>1</v>
      </c>
      <c r="X66" s="1">
        <v>0</v>
      </c>
      <c r="Y66" s="1">
        <v>0</v>
      </c>
      <c r="Z66" s="7">
        <f t="shared" si="1"/>
        <v>0.35714285714285715</v>
      </c>
      <c r="AA66" s="8" t="str">
        <f t="shared" si="2"/>
        <v>ALTAMENTE RIESGOSOS</v>
      </c>
      <c r="AB66" s="8" t="str">
        <f t="shared" si="3"/>
        <v>Alto nivel de riesgo</v>
      </c>
    </row>
    <row r="67" spans="1:28" x14ac:dyDescent="0.2">
      <c r="A67" s="5" t="s">
        <v>277</v>
      </c>
      <c r="B67" s="5">
        <v>27</v>
      </c>
      <c r="C67" s="6" t="str">
        <f t="shared" ref="C67:C130" si="4">IF((B67&lt;18),"Niño/Adolescente",(IF(AND((B67&gt;17),(B67&lt;30)),"Adulto Joven",(IF(AND((B67&gt;29),(B67&lt;60)),"Adulto","Adulto Mayor")))))</f>
        <v>Adulto Joven</v>
      </c>
      <c r="D67" s="5" t="s">
        <v>48</v>
      </c>
      <c r="E67" s="5" t="s">
        <v>83</v>
      </c>
      <c r="F67" s="5" t="s">
        <v>43</v>
      </c>
      <c r="G67" s="5" t="s">
        <v>44</v>
      </c>
      <c r="H67" s="5" t="s">
        <v>49</v>
      </c>
      <c r="I67" s="5" t="s">
        <v>49</v>
      </c>
      <c r="J67" s="5">
        <v>2011</v>
      </c>
      <c r="K67" s="5"/>
      <c r="L67" s="1">
        <v>0</v>
      </c>
      <c r="M67" s="1">
        <v>1</v>
      </c>
      <c r="N67" s="1">
        <v>1</v>
      </c>
      <c r="O67" s="1">
        <v>1</v>
      </c>
      <c r="P67" s="1">
        <v>1</v>
      </c>
      <c r="Q67" s="1">
        <v>1</v>
      </c>
      <c r="R67" s="1">
        <v>1</v>
      </c>
      <c r="S67" s="1">
        <v>1</v>
      </c>
      <c r="T67" s="1">
        <v>1</v>
      </c>
      <c r="U67" s="1">
        <v>0</v>
      </c>
      <c r="V67" s="1">
        <v>0.5</v>
      </c>
      <c r="W67" s="1">
        <v>0.5</v>
      </c>
      <c r="X67" s="1">
        <v>1</v>
      </c>
      <c r="Y67" s="1">
        <v>1</v>
      </c>
      <c r="Z67" s="7">
        <f t="shared" ref="Z67:Z130" si="5">(Y67+X67+W67+V67+U67+T67+S67+R67+Q67+P67+O67+N67+M67+L67)/14</f>
        <v>0.7857142857142857</v>
      </c>
      <c r="AA67" s="8" t="str">
        <f t="shared" ref="AA67:AA130" si="6">IF(AND(Z67&gt;0.75,Z67&lt;=1),"SEGUROS",IF(AND(Z67&gt;0.5,Z67&lt;=0.75),"MEDIANAMENTE RIESGOSOS",IF(AND(Z67&gt;0.25,Z67&lt;=0.5),"ALTAMENTE RIESGOSOS","DE RIESGO INMINENTE")))</f>
        <v>SEGUROS</v>
      </c>
      <c r="AB67" s="8" t="str">
        <f t="shared" ref="AB67:AB130" si="7">IF(AND(Z67&gt;0.8,Z67&lt;=1),"Bajo nivel de riesgo",IF(AND(Z67&gt;0.6,Z67&lt;=0.8),"Moderado nivel de riesgo",IF(AND(Z67&gt;0.4,Z67&lt;=0.6),"Considerable nivel de riesgo",IF(AND(Z67&gt;0.2,Z67&lt;=0.4),"Alto nivel de riesgo","Máximo nivel de riesgo"))))</f>
        <v>Moderado nivel de riesgo</v>
      </c>
    </row>
    <row r="68" spans="1:28" x14ac:dyDescent="0.2">
      <c r="A68" s="5" t="s">
        <v>278</v>
      </c>
      <c r="B68" s="5">
        <v>16</v>
      </c>
      <c r="C68" s="6" t="str">
        <f t="shared" si="4"/>
        <v>Niño/Adolescente</v>
      </c>
      <c r="D68" s="5" t="s">
        <v>48</v>
      </c>
      <c r="E68" s="5" t="s">
        <v>84</v>
      </c>
      <c r="F68" s="5" t="s">
        <v>50</v>
      </c>
      <c r="G68" s="5" t="s">
        <v>47</v>
      </c>
      <c r="H68" s="5" t="s">
        <v>51</v>
      </c>
      <c r="I68" s="5" t="s">
        <v>51</v>
      </c>
      <c r="J68" s="5">
        <v>2007</v>
      </c>
      <c r="K68" s="5"/>
      <c r="L68" s="1">
        <v>0</v>
      </c>
      <c r="M68" s="1">
        <v>1</v>
      </c>
      <c r="N68" s="1">
        <v>0</v>
      </c>
      <c r="O68" s="1">
        <v>1</v>
      </c>
      <c r="P68" s="1">
        <v>1</v>
      </c>
      <c r="Q68" s="1">
        <v>1</v>
      </c>
      <c r="R68" s="1">
        <v>1</v>
      </c>
      <c r="S68" s="1">
        <v>0</v>
      </c>
      <c r="T68" s="1">
        <v>0</v>
      </c>
      <c r="U68" s="1">
        <v>1</v>
      </c>
      <c r="V68" s="1">
        <v>0.5</v>
      </c>
      <c r="W68" s="1">
        <v>1</v>
      </c>
      <c r="X68" s="1">
        <v>0.5</v>
      </c>
      <c r="Y68" s="1">
        <v>0</v>
      </c>
      <c r="Z68" s="7">
        <f t="shared" si="5"/>
        <v>0.5714285714285714</v>
      </c>
      <c r="AA68" s="8" t="str">
        <f t="shared" si="6"/>
        <v>MEDIANAMENTE RIESGOSOS</v>
      </c>
      <c r="AB68" s="8" t="str">
        <f t="shared" si="7"/>
        <v>Considerable nivel de riesgo</v>
      </c>
    </row>
    <row r="69" spans="1:28" x14ac:dyDescent="0.2">
      <c r="A69" s="5" t="s">
        <v>279</v>
      </c>
      <c r="B69" s="5">
        <v>18</v>
      </c>
      <c r="C69" s="6" t="str">
        <f t="shared" si="4"/>
        <v>Adulto Joven</v>
      </c>
      <c r="D69" s="5" t="s">
        <v>48</v>
      </c>
      <c r="E69" s="5" t="s">
        <v>85</v>
      </c>
      <c r="F69" s="5" t="s">
        <v>43</v>
      </c>
      <c r="G69" s="5" t="s">
        <v>47</v>
      </c>
      <c r="H69" s="5" t="s">
        <v>49</v>
      </c>
      <c r="I69" s="5" t="s">
        <v>45</v>
      </c>
      <c r="J69" s="5">
        <v>2007</v>
      </c>
      <c r="K69" s="5"/>
      <c r="L69" s="1">
        <v>1</v>
      </c>
      <c r="M69" s="1">
        <v>1</v>
      </c>
      <c r="N69" s="1">
        <v>1</v>
      </c>
      <c r="O69" s="1">
        <v>1</v>
      </c>
      <c r="P69" s="1">
        <v>1</v>
      </c>
      <c r="Q69" s="1">
        <v>1</v>
      </c>
      <c r="R69" s="1">
        <v>1</v>
      </c>
      <c r="S69" s="1">
        <v>0</v>
      </c>
      <c r="T69" s="1">
        <v>1</v>
      </c>
      <c r="U69" s="1">
        <v>0</v>
      </c>
      <c r="V69" s="1">
        <v>0.5</v>
      </c>
      <c r="W69" s="1">
        <v>0.5</v>
      </c>
      <c r="X69" s="1">
        <v>0.5</v>
      </c>
      <c r="Y69" s="1">
        <v>0</v>
      </c>
      <c r="Z69" s="7">
        <f t="shared" si="5"/>
        <v>0.6785714285714286</v>
      </c>
      <c r="AA69" s="8" t="str">
        <f t="shared" si="6"/>
        <v>MEDIANAMENTE RIESGOSOS</v>
      </c>
      <c r="AB69" s="8" t="str">
        <f t="shared" si="7"/>
        <v>Moderado nivel de riesgo</v>
      </c>
    </row>
    <row r="70" spans="1:28" x14ac:dyDescent="0.2">
      <c r="A70" s="5" t="s">
        <v>280</v>
      </c>
      <c r="B70" s="5">
        <v>17</v>
      </c>
      <c r="C70" s="6" t="str">
        <f t="shared" si="4"/>
        <v>Niño/Adolescente</v>
      </c>
      <c r="D70" s="5" t="s">
        <v>48</v>
      </c>
      <c r="E70" s="5" t="s">
        <v>71</v>
      </c>
      <c r="F70" s="5" t="s">
        <v>43</v>
      </c>
      <c r="G70" s="5" t="s">
        <v>47</v>
      </c>
      <c r="H70" s="5" t="s">
        <v>45</v>
      </c>
      <c r="I70" s="5" t="s">
        <v>51</v>
      </c>
      <c r="J70" s="5">
        <v>2007</v>
      </c>
      <c r="K70" s="5"/>
      <c r="L70" s="1">
        <v>0</v>
      </c>
      <c r="M70" s="1">
        <v>0.5</v>
      </c>
      <c r="N70" s="1">
        <v>1</v>
      </c>
      <c r="O70" s="1">
        <v>1</v>
      </c>
      <c r="P70" s="1">
        <v>1</v>
      </c>
      <c r="Q70" s="1">
        <v>1</v>
      </c>
      <c r="R70" s="1">
        <v>1</v>
      </c>
      <c r="S70" s="1">
        <v>0.5</v>
      </c>
      <c r="T70" s="1">
        <v>0</v>
      </c>
      <c r="U70" s="1">
        <v>1</v>
      </c>
      <c r="V70" s="1">
        <v>1</v>
      </c>
      <c r="W70" s="1">
        <v>0.5</v>
      </c>
      <c r="X70" s="1">
        <v>0.5</v>
      </c>
      <c r="Y70" s="1">
        <v>1</v>
      </c>
      <c r="Z70" s="7">
        <f t="shared" si="5"/>
        <v>0.7142857142857143</v>
      </c>
      <c r="AA70" s="8" t="str">
        <f t="shared" si="6"/>
        <v>MEDIANAMENTE RIESGOSOS</v>
      </c>
      <c r="AB70" s="8" t="str">
        <f t="shared" si="7"/>
        <v>Moderado nivel de riesgo</v>
      </c>
    </row>
    <row r="71" spans="1:28" x14ac:dyDescent="0.2">
      <c r="A71" s="5" t="s">
        <v>281</v>
      </c>
      <c r="B71" s="5">
        <v>17</v>
      </c>
      <c r="C71" s="6" t="str">
        <f t="shared" si="4"/>
        <v>Niño/Adolescente</v>
      </c>
      <c r="D71" s="5" t="s">
        <v>48</v>
      </c>
      <c r="E71" s="5" t="s">
        <v>86</v>
      </c>
      <c r="F71" s="5" t="s">
        <v>43</v>
      </c>
      <c r="G71" s="5" t="s">
        <v>47</v>
      </c>
      <c r="H71" s="5" t="s">
        <v>49</v>
      </c>
      <c r="I71" s="5" t="s">
        <v>49</v>
      </c>
      <c r="J71" s="5">
        <v>2008</v>
      </c>
      <c r="K71" s="5"/>
      <c r="L71" s="1">
        <v>1</v>
      </c>
      <c r="M71" s="1">
        <v>0.5</v>
      </c>
      <c r="N71" s="1">
        <v>1</v>
      </c>
      <c r="O71" s="1">
        <v>1</v>
      </c>
      <c r="P71" s="1">
        <v>1</v>
      </c>
      <c r="Q71" s="1">
        <v>0</v>
      </c>
      <c r="R71" s="1">
        <v>1</v>
      </c>
      <c r="S71" s="1">
        <v>1</v>
      </c>
      <c r="T71" s="1">
        <v>1</v>
      </c>
      <c r="U71" s="1">
        <v>0</v>
      </c>
      <c r="V71" s="1">
        <v>1</v>
      </c>
      <c r="W71" s="1">
        <v>1</v>
      </c>
      <c r="X71" s="1">
        <v>1</v>
      </c>
      <c r="Y71" s="1">
        <v>1</v>
      </c>
      <c r="Z71" s="7">
        <f t="shared" si="5"/>
        <v>0.8214285714285714</v>
      </c>
      <c r="AA71" s="8" t="str">
        <f t="shared" si="6"/>
        <v>SEGUROS</v>
      </c>
      <c r="AB71" s="8" t="str">
        <f t="shared" si="7"/>
        <v>Bajo nivel de riesgo</v>
      </c>
    </row>
    <row r="72" spans="1:28" x14ac:dyDescent="0.2">
      <c r="A72" s="5" t="s">
        <v>282</v>
      </c>
      <c r="B72" s="5">
        <v>15</v>
      </c>
      <c r="C72" s="6" t="str">
        <f t="shared" si="4"/>
        <v>Niño/Adolescente</v>
      </c>
      <c r="D72" s="5" t="s">
        <v>41</v>
      </c>
      <c r="E72" s="5" t="s">
        <v>42</v>
      </c>
      <c r="F72" s="5" t="s">
        <v>43</v>
      </c>
      <c r="G72" s="5" t="s">
        <v>47</v>
      </c>
      <c r="H72" s="5" t="s">
        <v>51</v>
      </c>
      <c r="I72" s="5" t="s">
        <v>51</v>
      </c>
      <c r="J72" s="5">
        <v>2017</v>
      </c>
      <c r="K72" s="5"/>
      <c r="L72" s="1">
        <v>0</v>
      </c>
      <c r="M72" s="1">
        <v>0.5</v>
      </c>
      <c r="N72" s="1">
        <v>1</v>
      </c>
      <c r="O72" s="1">
        <v>1</v>
      </c>
      <c r="P72" s="1">
        <v>1</v>
      </c>
      <c r="Q72" s="1">
        <v>0</v>
      </c>
      <c r="R72" s="1">
        <v>1</v>
      </c>
      <c r="S72" s="1">
        <v>1</v>
      </c>
      <c r="T72" s="1">
        <v>1</v>
      </c>
      <c r="U72" s="1">
        <v>1</v>
      </c>
      <c r="V72" s="1">
        <v>0.5</v>
      </c>
      <c r="W72" s="1">
        <v>0.5</v>
      </c>
      <c r="X72" s="1">
        <v>1</v>
      </c>
      <c r="Y72" s="1">
        <v>0.5</v>
      </c>
      <c r="Z72" s="7">
        <f t="shared" si="5"/>
        <v>0.7142857142857143</v>
      </c>
      <c r="AA72" s="8" t="str">
        <f t="shared" si="6"/>
        <v>MEDIANAMENTE RIESGOSOS</v>
      </c>
      <c r="AB72" s="8" t="str">
        <f t="shared" si="7"/>
        <v>Moderado nivel de riesgo</v>
      </c>
    </row>
    <row r="73" spans="1:28" x14ac:dyDescent="0.2">
      <c r="A73" s="5" t="s">
        <v>283</v>
      </c>
      <c r="B73" s="5">
        <v>16</v>
      </c>
      <c r="C73" s="6" t="str">
        <f t="shared" si="4"/>
        <v>Niño/Adolescente</v>
      </c>
      <c r="D73" s="5" t="s">
        <v>48</v>
      </c>
      <c r="E73" s="5" t="s">
        <v>83</v>
      </c>
      <c r="F73" s="5" t="s">
        <v>50</v>
      </c>
      <c r="G73" s="5" t="s">
        <v>65</v>
      </c>
      <c r="H73" s="5" t="s">
        <v>51</v>
      </c>
      <c r="I73" s="5" t="s">
        <v>65</v>
      </c>
      <c r="J73" s="5">
        <v>2016</v>
      </c>
      <c r="K73" s="5"/>
      <c r="L73" s="1">
        <v>0</v>
      </c>
      <c r="M73" s="1">
        <v>0</v>
      </c>
      <c r="N73" s="1">
        <v>0</v>
      </c>
      <c r="O73" s="1">
        <v>0</v>
      </c>
      <c r="P73" s="1">
        <v>1</v>
      </c>
      <c r="Q73" s="1">
        <v>1</v>
      </c>
      <c r="R73" s="1">
        <v>0</v>
      </c>
      <c r="S73" s="1">
        <v>0</v>
      </c>
      <c r="T73" s="1">
        <v>0</v>
      </c>
      <c r="U73" s="1">
        <v>0</v>
      </c>
      <c r="V73" s="1">
        <v>0.5</v>
      </c>
      <c r="W73" s="1">
        <v>0.5</v>
      </c>
      <c r="X73" s="1">
        <v>1</v>
      </c>
      <c r="Y73" s="1">
        <v>0</v>
      </c>
      <c r="Z73" s="7">
        <f t="shared" si="5"/>
        <v>0.2857142857142857</v>
      </c>
      <c r="AA73" s="8" t="str">
        <f t="shared" si="6"/>
        <v>ALTAMENTE RIESGOSOS</v>
      </c>
      <c r="AB73" s="8" t="str">
        <f t="shared" si="7"/>
        <v>Alto nivel de riesgo</v>
      </c>
    </row>
    <row r="74" spans="1:28" x14ac:dyDescent="0.2">
      <c r="A74" s="5" t="s">
        <v>284</v>
      </c>
      <c r="B74" s="5">
        <v>15</v>
      </c>
      <c r="C74" s="6" t="str">
        <f t="shared" si="4"/>
        <v>Niño/Adolescente</v>
      </c>
      <c r="D74" s="5" t="s">
        <v>41</v>
      </c>
      <c r="E74" s="5" t="s">
        <v>63</v>
      </c>
      <c r="F74" s="5" t="s">
        <v>43</v>
      </c>
      <c r="G74" s="5" t="s">
        <v>47</v>
      </c>
      <c r="H74" s="5" t="s">
        <v>45</v>
      </c>
      <c r="I74" s="5" t="s">
        <v>45</v>
      </c>
      <c r="J74" s="5">
        <v>2014</v>
      </c>
      <c r="K74" s="5"/>
      <c r="L74" s="1">
        <v>0</v>
      </c>
      <c r="M74" s="1">
        <v>0.5</v>
      </c>
      <c r="N74" s="1">
        <v>0</v>
      </c>
      <c r="O74" s="1">
        <v>1</v>
      </c>
      <c r="P74" s="1">
        <v>1</v>
      </c>
      <c r="Q74" s="1">
        <v>0</v>
      </c>
      <c r="R74" s="1">
        <v>0</v>
      </c>
      <c r="S74" s="1">
        <v>1</v>
      </c>
      <c r="T74" s="1">
        <v>0</v>
      </c>
      <c r="U74" s="1">
        <v>1</v>
      </c>
      <c r="V74" s="1">
        <v>0.5</v>
      </c>
      <c r="W74" s="1">
        <v>0.5</v>
      </c>
      <c r="X74" s="1">
        <v>0</v>
      </c>
      <c r="Y74" s="1">
        <v>1</v>
      </c>
      <c r="Z74" s="7">
        <f t="shared" si="5"/>
        <v>0.4642857142857143</v>
      </c>
      <c r="AA74" s="8" t="str">
        <f t="shared" si="6"/>
        <v>ALTAMENTE RIESGOSOS</v>
      </c>
      <c r="AB74" s="8" t="str">
        <f t="shared" si="7"/>
        <v>Considerable nivel de riesgo</v>
      </c>
    </row>
    <row r="75" spans="1:28" x14ac:dyDescent="0.2">
      <c r="A75" s="5" t="s">
        <v>285</v>
      </c>
      <c r="B75" s="5">
        <v>15</v>
      </c>
      <c r="C75" s="6" t="str">
        <f t="shared" si="4"/>
        <v>Niño/Adolescente</v>
      </c>
      <c r="D75" s="5" t="s">
        <v>41</v>
      </c>
      <c r="E75" s="5" t="s">
        <v>87</v>
      </c>
      <c r="F75" s="5" t="s">
        <v>43</v>
      </c>
      <c r="G75" s="5" t="s">
        <v>47</v>
      </c>
      <c r="H75" s="5" t="s">
        <v>51</v>
      </c>
      <c r="I75" s="5" t="s">
        <v>45</v>
      </c>
      <c r="J75" s="5">
        <v>2015</v>
      </c>
      <c r="K75" s="5"/>
      <c r="L75" s="1">
        <v>0</v>
      </c>
      <c r="M75" s="1">
        <v>1</v>
      </c>
      <c r="N75" s="1">
        <v>1</v>
      </c>
      <c r="O75" s="1">
        <v>0</v>
      </c>
      <c r="P75" s="1">
        <v>1</v>
      </c>
      <c r="Q75" s="1">
        <v>1</v>
      </c>
      <c r="R75" s="1">
        <v>0</v>
      </c>
      <c r="S75" s="1">
        <v>0</v>
      </c>
      <c r="T75" s="1">
        <v>0</v>
      </c>
      <c r="U75" s="1">
        <v>1</v>
      </c>
      <c r="V75" s="1">
        <v>1</v>
      </c>
      <c r="W75" s="1">
        <v>1</v>
      </c>
      <c r="X75" s="1">
        <v>1</v>
      </c>
      <c r="Y75" s="1">
        <v>0</v>
      </c>
      <c r="Z75" s="7">
        <f t="shared" si="5"/>
        <v>0.5714285714285714</v>
      </c>
      <c r="AA75" s="8" t="str">
        <f t="shared" si="6"/>
        <v>MEDIANAMENTE RIESGOSOS</v>
      </c>
      <c r="AB75" s="8" t="str">
        <f t="shared" si="7"/>
        <v>Considerable nivel de riesgo</v>
      </c>
    </row>
    <row r="76" spans="1:28" x14ac:dyDescent="0.2">
      <c r="A76" s="5" t="s">
        <v>286</v>
      </c>
      <c r="B76" s="5">
        <v>15</v>
      </c>
      <c r="C76" s="6" t="str">
        <f t="shared" si="4"/>
        <v>Niño/Adolescente</v>
      </c>
      <c r="D76" s="5" t="s">
        <v>41</v>
      </c>
      <c r="E76" s="5" t="s">
        <v>71</v>
      </c>
      <c r="F76" s="5" t="s">
        <v>43</v>
      </c>
      <c r="G76" s="5" t="s">
        <v>47</v>
      </c>
      <c r="H76" s="5" t="s">
        <v>45</v>
      </c>
      <c r="I76" s="5" t="s">
        <v>45</v>
      </c>
      <c r="J76" s="5">
        <v>2014</v>
      </c>
      <c r="K76" s="5"/>
      <c r="L76" s="1">
        <v>0</v>
      </c>
      <c r="M76" s="1">
        <v>1</v>
      </c>
      <c r="N76" s="1">
        <v>1</v>
      </c>
      <c r="O76" s="1">
        <v>1</v>
      </c>
      <c r="P76" s="1">
        <v>1</v>
      </c>
      <c r="Q76" s="1">
        <v>1</v>
      </c>
      <c r="R76" s="1">
        <v>0</v>
      </c>
      <c r="S76" s="1">
        <v>1</v>
      </c>
      <c r="T76" s="1">
        <v>0</v>
      </c>
      <c r="U76" s="1">
        <v>1</v>
      </c>
      <c r="V76" s="1">
        <v>0.5</v>
      </c>
      <c r="W76" s="1">
        <v>1</v>
      </c>
      <c r="X76" s="1">
        <v>1</v>
      </c>
      <c r="Y76" s="1">
        <v>1</v>
      </c>
      <c r="Z76" s="7">
        <f t="shared" si="5"/>
        <v>0.75</v>
      </c>
      <c r="AA76" s="8" t="str">
        <f t="shared" si="6"/>
        <v>MEDIANAMENTE RIESGOSOS</v>
      </c>
      <c r="AB76" s="8" t="str">
        <f t="shared" si="7"/>
        <v>Moderado nivel de riesgo</v>
      </c>
    </row>
    <row r="77" spans="1:28" x14ac:dyDescent="0.2">
      <c r="A77" s="5" t="s">
        <v>287</v>
      </c>
      <c r="B77" s="5">
        <v>16</v>
      </c>
      <c r="C77" s="6" t="str">
        <f t="shared" si="4"/>
        <v>Niño/Adolescente</v>
      </c>
      <c r="D77" s="5" t="s">
        <v>48</v>
      </c>
      <c r="E77" s="5" t="s">
        <v>75</v>
      </c>
      <c r="F77" s="5" t="s">
        <v>50</v>
      </c>
      <c r="G77" s="5" t="s">
        <v>47</v>
      </c>
      <c r="H77" s="5" t="s">
        <v>45</v>
      </c>
      <c r="I77" s="5" t="s">
        <v>45</v>
      </c>
      <c r="J77" s="5">
        <v>2010</v>
      </c>
      <c r="K77" s="5"/>
      <c r="L77" s="1">
        <v>0</v>
      </c>
      <c r="M77" s="1">
        <v>0</v>
      </c>
      <c r="N77" s="1">
        <v>1</v>
      </c>
      <c r="O77" s="1">
        <v>1</v>
      </c>
      <c r="P77" s="1">
        <v>0</v>
      </c>
      <c r="Q77" s="1">
        <v>0</v>
      </c>
      <c r="R77" s="1">
        <v>0</v>
      </c>
      <c r="S77" s="1">
        <v>1</v>
      </c>
      <c r="T77" s="1">
        <v>0</v>
      </c>
      <c r="U77" s="1">
        <v>1</v>
      </c>
      <c r="V77" s="1">
        <v>0.5</v>
      </c>
      <c r="W77" s="1">
        <v>0.5</v>
      </c>
      <c r="X77" s="1">
        <v>0.5</v>
      </c>
      <c r="Y77" s="1">
        <v>0</v>
      </c>
      <c r="Z77" s="7">
        <f t="shared" si="5"/>
        <v>0.39285714285714285</v>
      </c>
      <c r="AA77" s="8" t="str">
        <f t="shared" si="6"/>
        <v>ALTAMENTE RIESGOSOS</v>
      </c>
      <c r="AB77" s="8" t="str">
        <f t="shared" si="7"/>
        <v>Alto nivel de riesgo</v>
      </c>
    </row>
    <row r="78" spans="1:28" x14ac:dyDescent="0.2">
      <c r="A78" s="5" t="s">
        <v>288</v>
      </c>
      <c r="B78" s="5">
        <v>15</v>
      </c>
      <c r="C78" s="6" t="str">
        <f t="shared" si="4"/>
        <v>Niño/Adolescente</v>
      </c>
      <c r="D78" s="5" t="s">
        <v>41</v>
      </c>
      <c r="E78" s="5" t="s">
        <v>71</v>
      </c>
      <c r="F78" s="5" t="s">
        <v>43</v>
      </c>
      <c r="G78" s="5" t="s">
        <v>47</v>
      </c>
      <c r="H78" s="5" t="s">
        <v>45</v>
      </c>
      <c r="I78" s="5" t="s">
        <v>45</v>
      </c>
      <c r="J78" s="5">
        <v>2010</v>
      </c>
      <c r="K78" s="5"/>
      <c r="L78" s="1">
        <v>1</v>
      </c>
      <c r="M78" s="1">
        <v>1</v>
      </c>
      <c r="N78" s="1">
        <v>1</v>
      </c>
      <c r="O78" s="1">
        <v>1</v>
      </c>
      <c r="P78" s="1">
        <v>1</v>
      </c>
      <c r="Q78" s="1">
        <v>1</v>
      </c>
      <c r="R78" s="1">
        <v>1</v>
      </c>
      <c r="S78" s="1">
        <v>0.5</v>
      </c>
      <c r="T78" s="1">
        <v>1</v>
      </c>
      <c r="U78" s="1">
        <v>1</v>
      </c>
      <c r="V78" s="1">
        <v>1</v>
      </c>
      <c r="W78" s="1">
        <v>0.5</v>
      </c>
      <c r="X78" s="1">
        <v>1</v>
      </c>
      <c r="Y78" s="1">
        <v>1</v>
      </c>
      <c r="Z78" s="7">
        <f t="shared" si="5"/>
        <v>0.9285714285714286</v>
      </c>
      <c r="AA78" s="8" t="str">
        <f t="shared" si="6"/>
        <v>SEGUROS</v>
      </c>
      <c r="AB78" s="8" t="str">
        <f t="shared" si="7"/>
        <v>Bajo nivel de riesgo</v>
      </c>
    </row>
    <row r="79" spans="1:28" x14ac:dyDescent="0.2">
      <c r="A79" s="5" t="s">
        <v>289</v>
      </c>
      <c r="B79" s="5">
        <v>16</v>
      </c>
      <c r="C79" s="6" t="str">
        <f t="shared" si="4"/>
        <v>Niño/Adolescente</v>
      </c>
      <c r="D79" s="5" t="s">
        <v>48</v>
      </c>
      <c r="E79" s="5" t="s">
        <v>88</v>
      </c>
      <c r="F79" s="5" t="s">
        <v>43</v>
      </c>
      <c r="G79" s="5" t="s">
        <v>47</v>
      </c>
      <c r="H79" s="5" t="s">
        <v>45</v>
      </c>
      <c r="I79" s="5" t="s">
        <v>45</v>
      </c>
      <c r="J79" s="5">
        <v>2016</v>
      </c>
      <c r="K79" s="5"/>
      <c r="L79" s="1">
        <v>0</v>
      </c>
      <c r="M79" s="1">
        <v>1</v>
      </c>
      <c r="N79" s="1">
        <v>1</v>
      </c>
      <c r="O79" s="1">
        <v>1</v>
      </c>
      <c r="P79" s="1">
        <v>1</v>
      </c>
      <c r="Q79" s="1">
        <v>0</v>
      </c>
      <c r="R79" s="1">
        <v>1</v>
      </c>
      <c r="S79" s="1">
        <v>0.5</v>
      </c>
      <c r="T79" s="1">
        <v>0</v>
      </c>
      <c r="U79" s="1">
        <v>1</v>
      </c>
      <c r="V79" s="1">
        <v>0.5</v>
      </c>
      <c r="W79" s="1">
        <v>0.5</v>
      </c>
      <c r="X79" s="1">
        <v>1</v>
      </c>
      <c r="Y79" s="1">
        <v>0.5</v>
      </c>
      <c r="Z79" s="7">
        <f t="shared" si="5"/>
        <v>0.6428571428571429</v>
      </c>
      <c r="AA79" s="8" t="str">
        <f t="shared" si="6"/>
        <v>MEDIANAMENTE RIESGOSOS</v>
      </c>
      <c r="AB79" s="8" t="str">
        <f t="shared" si="7"/>
        <v>Moderado nivel de riesgo</v>
      </c>
    </row>
    <row r="80" spans="1:28" x14ac:dyDescent="0.2">
      <c r="A80" s="5" t="s">
        <v>290</v>
      </c>
      <c r="B80" s="5">
        <v>15</v>
      </c>
      <c r="C80" s="6" t="str">
        <f t="shared" si="4"/>
        <v>Niño/Adolescente</v>
      </c>
      <c r="D80" s="5" t="s">
        <v>41</v>
      </c>
      <c r="E80" s="5" t="s">
        <v>42</v>
      </c>
      <c r="F80" s="5" t="s">
        <v>43</v>
      </c>
      <c r="G80" s="5" t="s">
        <v>47</v>
      </c>
      <c r="H80" s="5" t="s">
        <v>45</v>
      </c>
      <c r="I80" s="5" t="s">
        <v>45</v>
      </c>
      <c r="J80" s="5">
        <v>2016</v>
      </c>
      <c r="K80" s="5"/>
      <c r="L80" s="1">
        <v>0</v>
      </c>
      <c r="M80" s="1">
        <v>0.5</v>
      </c>
      <c r="N80" s="1">
        <v>1</v>
      </c>
      <c r="O80" s="1">
        <v>1</v>
      </c>
      <c r="P80" s="1">
        <v>1</v>
      </c>
      <c r="Q80" s="1">
        <v>1</v>
      </c>
      <c r="R80" s="1">
        <v>1</v>
      </c>
      <c r="S80" s="1">
        <v>0.5</v>
      </c>
      <c r="T80" s="1">
        <v>0</v>
      </c>
      <c r="U80" s="1">
        <v>1</v>
      </c>
      <c r="V80" s="1">
        <v>0.5</v>
      </c>
      <c r="W80" s="1">
        <v>0</v>
      </c>
      <c r="X80" s="1">
        <v>1</v>
      </c>
      <c r="Y80" s="1">
        <v>1</v>
      </c>
      <c r="Z80" s="7">
        <f t="shared" si="5"/>
        <v>0.6785714285714286</v>
      </c>
      <c r="AA80" s="8" t="str">
        <f t="shared" si="6"/>
        <v>MEDIANAMENTE RIESGOSOS</v>
      </c>
      <c r="AB80" s="8" t="str">
        <f t="shared" si="7"/>
        <v>Moderado nivel de riesgo</v>
      </c>
    </row>
    <row r="81" spans="1:28" x14ac:dyDescent="0.2">
      <c r="A81" s="5" t="s">
        <v>291</v>
      </c>
      <c r="B81" s="5">
        <v>16</v>
      </c>
      <c r="C81" s="6" t="str">
        <f t="shared" si="4"/>
        <v>Niño/Adolescente</v>
      </c>
      <c r="D81" s="5" t="s">
        <v>41</v>
      </c>
      <c r="E81" s="5" t="s">
        <v>79</v>
      </c>
      <c r="F81" s="5" t="s">
        <v>43</v>
      </c>
      <c r="G81" s="5" t="s">
        <v>47</v>
      </c>
      <c r="H81" s="5" t="s">
        <v>51</v>
      </c>
      <c r="I81" s="5" t="s">
        <v>45</v>
      </c>
      <c r="J81" s="5">
        <v>2009</v>
      </c>
      <c r="K81" s="5"/>
      <c r="L81" s="1">
        <v>1</v>
      </c>
      <c r="M81" s="1">
        <v>1</v>
      </c>
      <c r="N81" s="1">
        <v>1</v>
      </c>
      <c r="O81" s="1">
        <v>1</v>
      </c>
      <c r="P81" s="1">
        <v>1</v>
      </c>
      <c r="Q81" s="1">
        <v>1</v>
      </c>
      <c r="R81" s="1">
        <v>1</v>
      </c>
      <c r="S81" s="1">
        <v>1</v>
      </c>
      <c r="T81" s="1">
        <v>1</v>
      </c>
      <c r="U81" s="1">
        <v>0</v>
      </c>
      <c r="V81" s="1">
        <v>1</v>
      </c>
      <c r="W81" s="1">
        <v>1</v>
      </c>
      <c r="X81" s="1">
        <v>0.5</v>
      </c>
      <c r="Y81" s="1">
        <v>0.5</v>
      </c>
      <c r="Z81" s="7">
        <f t="shared" si="5"/>
        <v>0.8571428571428571</v>
      </c>
      <c r="AA81" s="8" t="str">
        <f t="shared" si="6"/>
        <v>SEGUROS</v>
      </c>
      <c r="AB81" s="8" t="str">
        <f t="shared" si="7"/>
        <v>Bajo nivel de riesgo</v>
      </c>
    </row>
    <row r="82" spans="1:28" x14ac:dyDescent="0.2">
      <c r="A82" s="5" t="s">
        <v>292</v>
      </c>
      <c r="B82" s="5">
        <v>15</v>
      </c>
      <c r="C82" s="6" t="str">
        <f t="shared" si="4"/>
        <v>Niño/Adolescente</v>
      </c>
      <c r="D82" s="5" t="s">
        <v>41</v>
      </c>
      <c r="E82" s="5" t="s">
        <v>71</v>
      </c>
      <c r="F82" s="5" t="s">
        <v>43</v>
      </c>
      <c r="G82" s="5" t="s">
        <v>47</v>
      </c>
      <c r="H82" s="5" t="s">
        <v>45</v>
      </c>
      <c r="I82" s="5" t="s">
        <v>45</v>
      </c>
      <c r="J82" s="5">
        <v>2009</v>
      </c>
      <c r="K82" s="5"/>
      <c r="L82" s="1">
        <v>1</v>
      </c>
      <c r="M82" s="1">
        <v>1</v>
      </c>
      <c r="N82" s="1">
        <v>1</v>
      </c>
      <c r="O82" s="1">
        <v>1</v>
      </c>
      <c r="P82" s="1">
        <v>1</v>
      </c>
      <c r="Q82" s="1">
        <v>1</v>
      </c>
      <c r="R82" s="1">
        <v>1</v>
      </c>
      <c r="S82" s="1">
        <v>0.5</v>
      </c>
      <c r="T82" s="1">
        <v>0</v>
      </c>
      <c r="U82" s="1">
        <v>1</v>
      </c>
      <c r="V82" s="1">
        <v>1</v>
      </c>
      <c r="W82" s="1">
        <v>0.5</v>
      </c>
      <c r="X82" s="1">
        <v>1</v>
      </c>
      <c r="Y82" s="1">
        <v>0.5</v>
      </c>
      <c r="Z82" s="7">
        <f t="shared" si="5"/>
        <v>0.8214285714285714</v>
      </c>
      <c r="AA82" s="8" t="str">
        <f t="shared" si="6"/>
        <v>SEGUROS</v>
      </c>
      <c r="AB82" s="8" t="str">
        <f t="shared" si="7"/>
        <v>Bajo nivel de riesgo</v>
      </c>
    </row>
    <row r="83" spans="1:28" x14ac:dyDescent="0.2">
      <c r="A83" s="5" t="s">
        <v>293</v>
      </c>
      <c r="B83" s="5">
        <v>16</v>
      </c>
      <c r="C83" s="6" t="str">
        <f t="shared" si="4"/>
        <v>Niño/Adolescente</v>
      </c>
      <c r="D83" s="5" t="s">
        <v>41</v>
      </c>
      <c r="E83" s="5" t="s">
        <v>89</v>
      </c>
      <c r="F83" s="5" t="s">
        <v>43</v>
      </c>
      <c r="G83" s="5" t="s">
        <v>47</v>
      </c>
      <c r="H83" s="5" t="s">
        <v>45</v>
      </c>
      <c r="I83" s="5" t="s">
        <v>65</v>
      </c>
      <c r="J83" s="5">
        <v>2015</v>
      </c>
      <c r="K83" s="5"/>
      <c r="L83" s="1">
        <v>0</v>
      </c>
      <c r="M83" s="1">
        <v>0</v>
      </c>
      <c r="N83" s="1">
        <v>1</v>
      </c>
      <c r="O83" s="1">
        <v>0</v>
      </c>
      <c r="P83" s="1">
        <v>1</v>
      </c>
      <c r="Q83" s="1">
        <v>0</v>
      </c>
      <c r="R83" s="1">
        <v>1</v>
      </c>
      <c r="S83" s="1">
        <v>0</v>
      </c>
      <c r="T83" s="1">
        <v>1</v>
      </c>
      <c r="U83" s="1">
        <v>0</v>
      </c>
      <c r="V83" s="1">
        <v>1</v>
      </c>
      <c r="W83" s="1">
        <v>1</v>
      </c>
      <c r="X83" s="1">
        <v>1</v>
      </c>
      <c r="Y83" s="1">
        <v>1</v>
      </c>
      <c r="Z83" s="7">
        <f t="shared" si="5"/>
        <v>0.5714285714285714</v>
      </c>
      <c r="AA83" s="8" t="str">
        <f t="shared" si="6"/>
        <v>MEDIANAMENTE RIESGOSOS</v>
      </c>
      <c r="AB83" s="8" t="str">
        <f t="shared" si="7"/>
        <v>Considerable nivel de riesgo</v>
      </c>
    </row>
    <row r="84" spans="1:28" x14ac:dyDescent="0.2">
      <c r="A84" s="5" t="s">
        <v>294</v>
      </c>
      <c r="B84" s="5">
        <v>15</v>
      </c>
      <c r="C84" s="6" t="str">
        <f t="shared" si="4"/>
        <v>Niño/Adolescente</v>
      </c>
      <c r="D84" s="5" t="s">
        <v>48</v>
      </c>
      <c r="E84" s="5" t="s">
        <v>42</v>
      </c>
      <c r="F84" s="5" t="s">
        <v>43</v>
      </c>
      <c r="G84" s="5" t="s">
        <v>47</v>
      </c>
      <c r="H84" s="5" t="s">
        <v>51</v>
      </c>
      <c r="I84" s="5" t="s">
        <v>51</v>
      </c>
      <c r="J84" s="5">
        <v>2013</v>
      </c>
      <c r="K84" s="5"/>
      <c r="L84" s="1">
        <v>0</v>
      </c>
      <c r="M84" s="1">
        <v>1</v>
      </c>
      <c r="N84" s="1">
        <v>1</v>
      </c>
      <c r="O84" s="1">
        <v>1</v>
      </c>
      <c r="P84" s="1">
        <v>1</v>
      </c>
      <c r="Q84" s="1">
        <v>1</v>
      </c>
      <c r="R84" s="1">
        <v>1</v>
      </c>
      <c r="S84" s="1">
        <v>1</v>
      </c>
      <c r="T84" s="1">
        <v>1</v>
      </c>
      <c r="U84" s="1">
        <v>1</v>
      </c>
      <c r="V84" s="1">
        <v>1</v>
      </c>
      <c r="W84" s="1">
        <v>1</v>
      </c>
      <c r="X84" s="1">
        <v>0.5</v>
      </c>
      <c r="Y84" s="1">
        <v>1</v>
      </c>
      <c r="Z84" s="7">
        <f t="shared" si="5"/>
        <v>0.8928571428571429</v>
      </c>
      <c r="AA84" s="8" t="str">
        <f t="shared" si="6"/>
        <v>SEGUROS</v>
      </c>
      <c r="AB84" s="8" t="str">
        <f t="shared" si="7"/>
        <v>Bajo nivel de riesgo</v>
      </c>
    </row>
    <row r="85" spans="1:28" x14ac:dyDescent="0.2">
      <c r="A85" s="5" t="s">
        <v>295</v>
      </c>
      <c r="B85" s="5">
        <v>15</v>
      </c>
      <c r="C85" s="6" t="str">
        <f t="shared" si="4"/>
        <v>Niño/Adolescente</v>
      </c>
      <c r="D85" s="5" t="s">
        <v>48</v>
      </c>
      <c r="E85" s="5" t="s">
        <v>72</v>
      </c>
      <c r="F85" s="5" t="s">
        <v>43</v>
      </c>
      <c r="G85" s="5" t="s">
        <v>47</v>
      </c>
      <c r="H85" s="5" t="s">
        <v>45</v>
      </c>
      <c r="I85" s="5" t="s">
        <v>49</v>
      </c>
      <c r="J85" s="5">
        <v>2009</v>
      </c>
      <c r="K85" s="5"/>
      <c r="L85" s="1">
        <v>0</v>
      </c>
      <c r="M85" s="1">
        <v>0.5</v>
      </c>
      <c r="N85" s="1">
        <v>1</v>
      </c>
      <c r="O85" s="1">
        <v>0</v>
      </c>
      <c r="P85" s="1">
        <v>1</v>
      </c>
      <c r="Q85" s="1">
        <v>1</v>
      </c>
      <c r="R85" s="1">
        <v>1</v>
      </c>
      <c r="S85" s="1">
        <v>1</v>
      </c>
      <c r="T85" s="1">
        <v>0</v>
      </c>
      <c r="U85" s="1">
        <v>1</v>
      </c>
      <c r="V85" s="1">
        <v>1</v>
      </c>
      <c r="W85" s="1">
        <v>0.5</v>
      </c>
      <c r="X85" s="1">
        <v>0.5</v>
      </c>
      <c r="Y85" s="1">
        <v>0</v>
      </c>
      <c r="Z85" s="7">
        <f t="shared" si="5"/>
        <v>0.6071428571428571</v>
      </c>
      <c r="AA85" s="8" t="str">
        <f t="shared" si="6"/>
        <v>MEDIANAMENTE RIESGOSOS</v>
      </c>
      <c r="AB85" s="8" t="str">
        <f t="shared" si="7"/>
        <v>Moderado nivel de riesgo</v>
      </c>
    </row>
    <row r="86" spans="1:28" x14ac:dyDescent="0.2">
      <c r="A86" s="5" t="s">
        <v>296</v>
      </c>
      <c r="B86" s="5">
        <v>15</v>
      </c>
      <c r="C86" s="6" t="str">
        <f t="shared" si="4"/>
        <v>Niño/Adolescente</v>
      </c>
      <c r="D86" s="5" t="s">
        <v>48</v>
      </c>
      <c r="E86" s="5" t="s">
        <v>72</v>
      </c>
      <c r="F86" s="5" t="s">
        <v>50</v>
      </c>
      <c r="G86" s="5" t="s">
        <v>47</v>
      </c>
      <c r="H86" s="5" t="s">
        <v>45</v>
      </c>
      <c r="I86" s="5" t="s">
        <v>49</v>
      </c>
      <c r="J86" s="5">
        <v>2010</v>
      </c>
      <c r="K86" s="5"/>
      <c r="L86" s="1">
        <v>0</v>
      </c>
      <c r="M86" s="1">
        <v>0</v>
      </c>
      <c r="N86" s="1">
        <v>0</v>
      </c>
      <c r="O86" s="1">
        <v>1</v>
      </c>
      <c r="P86" s="1">
        <v>1</v>
      </c>
      <c r="Q86" s="1">
        <v>0</v>
      </c>
      <c r="R86" s="1">
        <v>1</v>
      </c>
      <c r="S86" s="1">
        <v>0</v>
      </c>
      <c r="T86" s="1">
        <v>0</v>
      </c>
      <c r="U86" s="1">
        <v>0</v>
      </c>
      <c r="V86" s="1">
        <v>0.5</v>
      </c>
      <c r="W86" s="1">
        <v>1</v>
      </c>
      <c r="X86" s="1">
        <v>1</v>
      </c>
      <c r="Y86" s="1">
        <v>0</v>
      </c>
      <c r="Z86" s="7">
        <f t="shared" si="5"/>
        <v>0.39285714285714285</v>
      </c>
      <c r="AA86" s="8" t="str">
        <f t="shared" si="6"/>
        <v>ALTAMENTE RIESGOSOS</v>
      </c>
      <c r="AB86" s="8" t="str">
        <f t="shared" si="7"/>
        <v>Alto nivel de riesgo</v>
      </c>
    </row>
    <row r="87" spans="1:28" x14ac:dyDescent="0.2">
      <c r="A87" s="5" t="s">
        <v>297</v>
      </c>
      <c r="B87" s="5">
        <v>15</v>
      </c>
      <c r="C87" s="6" t="str">
        <f t="shared" si="4"/>
        <v>Niño/Adolescente</v>
      </c>
      <c r="D87" s="5" t="s">
        <v>48</v>
      </c>
      <c r="E87" s="5" t="s">
        <v>90</v>
      </c>
      <c r="F87" s="5" t="s">
        <v>50</v>
      </c>
      <c r="G87" s="5" t="s">
        <v>47</v>
      </c>
      <c r="H87" s="5" t="s">
        <v>51</v>
      </c>
      <c r="I87" s="5" t="s">
        <v>49</v>
      </c>
      <c r="J87" s="5">
        <v>2014</v>
      </c>
      <c r="K87" s="5"/>
      <c r="L87" s="1">
        <v>0</v>
      </c>
      <c r="M87" s="1">
        <v>1</v>
      </c>
      <c r="N87" s="1">
        <v>1</v>
      </c>
      <c r="O87" s="1">
        <v>0</v>
      </c>
      <c r="P87" s="1">
        <v>1</v>
      </c>
      <c r="Q87" s="1">
        <v>0</v>
      </c>
      <c r="R87" s="1">
        <v>1</v>
      </c>
      <c r="S87" s="1">
        <v>0.5</v>
      </c>
      <c r="T87" s="1">
        <v>0</v>
      </c>
      <c r="U87" s="1">
        <v>1</v>
      </c>
      <c r="V87" s="1">
        <v>1</v>
      </c>
      <c r="W87" s="1">
        <v>1</v>
      </c>
      <c r="X87" s="1">
        <v>1</v>
      </c>
      <c r="Y87" s="1">
        <v>0.5</v>
      </c>
      <c r="Z87" s="7">
        <f t="shared" si="5"/>
        <v>0.6428571428571429</v>
      </c>
      <c r="AA87" s="8" t="str">
        <f t="shared" si="6"/>
        <v>MEDIANAMENTE RIESGOSOS</v>
      </c>
      <c r="AB87" s="8" t="str">
        <f t="shared" si="7"/>
        <v>Moderado nivel de riesgo</v>
      </c>
    </row>
    <row r="88" spans="1:28" x14ac:dyDescent="0.2">
      <c r="A88" s="5" t="s">
        <v>298</v>
      </c>
      <c r="B88" s="5">
        <v>16</v>
      </c>
      <c r="C88" s="6" t="str">
        <f t="shared" si="4"/>
        <v>Niño/Adolescente</v>
      </c>
      <c r="D88" s="5" t="s">
        <v>48</v>
      </c>
      <c r="E88" s="5" t="s">
        <v>71</v>
      </c>
      <c r="F88" s="5" t="s">
        <v>43</v>
      </c>
      <c r="G88" s="5" t="s">
        <v>47</v>
      </c>
      <c r="H88" s="5" t="s">
        <v>45</v>
      </c>
      <c r="I88" s="5" t="s">
        <v>45</v>
      </c>
      <c r="J88" s="5">
        <v>2011</v>
      </c>
      <c r="K88" s="5"/>
      <c r="L88" s="1">
        <v>0</v>
      </c>
      <c r="M88" s="1">
        <v>0</v>
      </c>
      <c r="N88" s="1">
        <v>0</v>
      </c>
      <c r="O88" s="1">
        <v>1</v>
      </c>
      <c r="P88" s="1">
        <v>1</v>
      </c>
      <c r="Q88" s="1">
        <v>0</v>
      </c>
      <c r="R88" s="1">
        <v>0</v>
      </c>
      <c r="S88" s="1">
        <v>1</v>
      </c>
      <c r="T88" s="1">
        <v>0</v>
      </c>
      <c r="U88" s="1">
        <v>1</v>
      </c>
      <c r="V88" s="1">
        <v>0.5</v>
      </c>
      <c r="W88" s="1">
        <v>0.5</v>
      </c>
      <c r="X88" s="1">
        <v>0.5</v>
      </c>
      <c r="Y88" s="1">
        <v>1</v>
      </c>
      <c r="Z88" s="7">
        <f t="shared" si="5"/>
        <v>0.4642857142857143</v>
      </c>
      <c r="AA88" s="8" t="str">
        <f t="shared" si="6"/>
        <v>ALTAMENTE RIESGOSOS</v>
      </c>
      <c r="AB88" s="8" t="str">
        <f t="shared" si="7"/>
        <v>Considerable nivel de riesgo</v>
      </c>
    </row>
    <row r="89" spans="1:28" x14ac:dyDescent="0.2">
      <c r="A89" s="5" t="s">
        <v>299</v>
      </c>
      <c r="B89" s="5">
        <v>15</v>
      </c>
      <c r="C89" s="6" t="str">
        <f t="shared" si="4"/>
        <v>Niño/Adolescente</v>
      </c>
      <c r="D89" s="5" t="s">
        <v>48</v>
      </c>
      <c r="E89" s="5" t="s">
        <v>60</v>
      </c>
      <c r="F89" s="5" t="s">
        <v>50</v>
      </c>
      <c r="G89" s="5" t="s">
        <v>47</v>
      </c>
      <c r="H89" s="5" t="s">
        <v>45</v>
      </c>
      <c r="I89" s="5" t="s">
        <v>51</v>
      </c>
      <c r="J89" s="5">
        <v>2014</v>
      </c>
      <c r="K89" s="5"/>
      <c r="L89" s="1">
        <v>0</v>
      </c>
      <c r="M89" s="1">
        <v>1</v>
      </c>
      <c r="N89" s="1">
        <v>1</v>
      </c>
      <c r="O89" s="1">
        <v>1</v>
      </c>
      <c r="P89" s="1">
        <v>1</v>
      </c>
      <c r="Q89" s="1">
        <v>0</v>
      </c>
      <c r="R89" s="1">
        <v>0</v>
      </c>
      <c r="S89" s="1">
        <v>1</v>
      </c>
      <c r="T89" s="1">
        <v>1</v>
      </c>
      <c r="U89" s="1">
        <v>0</v>
      </c>
      <c r="V89" s="1">
        <v>0.5</v>
      </c>
      <c r="W89" s="1">
        <v>1</v>
      </c>
      <c r="X89" s="1">
        <v>1</v>
      </c>
      <c r="Y89" s="1">
        <v>0</v>
      </c>
      <c r="Z89" s="7">
        <f t="shared" si="5"/>
        <v>0.6071428571428571</v>
      </c>
      <c r="AA89" s="8" t="str">
        <f t="shared" si="6"/>
        <v>MEDIANAMENTE RIESGOSOS</v>
      </c>
      <c r="AB89" s="8" t="str">
        <f t="shared" si="7"/>
        <v>Moderado nivel de riesgo</v>
      </c>
    </row>
    <row r="90" spans="1:28" x14ac:dyDescent="0.2">
      <c r="A90" s="5" t="s">
        <v>300</v>
      </c>
      <c r="B90" s="5">
        <v>15</v>
      </c>
      <c r="C90" s="6" t="str">
        <f t="shared" si="4"/>
        <v>Niño/Adolescente</v>
      </c>
      <c r="D90" s="5" t="s">
        <v>41</v>
      </c>
      <c r="E90" s="5" t="s">
        <v>79</v>
      </c>
      <c r="F90" s="5" t="s">
        <v>43</v>
      </c>
      <c r="G90" s="5" t="s">
        <v>47</v>
      </c>
      <c r="H90" s="5" t="s">
        <v>51</v>
      </c>
      <c r="I90" s="5" t="s">
        <v>45</v>
      </c>
      <c r="J90" s="5">
        <v>2017</v>
      </c>
      <c r="K90" s="5"/>
      <c r="L90" s="1">
        <v>0</v>
      </c>
      <c r="M90" s="1">
        <v>1</v>
      </c>
      <c r="N90" s="1">
        <v>1</v>
      </c>
      <c r="O90" s="1">
        <v>1</v>
      </c>
      <c r="P90" s="1">
        <v>1</v>
      </c>
      <c r="Q90" s="1">
        <v>0</v>
      </c>
      <c r="R90" s="1">
        <v>0</v>
      </c>
      <c r="S90" s="1">
        <v>0.5</v>
      </c>
      <c r="T90" s="1">
        <v>1</v>
      </c>
      <c r="U90" s="1">
        <v>1</v>
      </c>
      <c r="V90" s="1">
        <v>0.5</v>
      </c>
      <c r="W90" s="1">
        <v>0.5</v>
      </c>
      <c r="X90" s="1">
        <v>0.5</v>
      </c>
      <c r="Y90" s="1">
        <v>1</v>
      </c>
      <c r="Z90" s="7">
        <f t="shared" si="5"/>
        <v>0.6428571428571429</v>
      </c>
      <c r="AA90" s="8" t="str">
        <f t="shared" si="6"/>
        <v>MEDIANAMENTE RIESGOSOS</v>
      </c>
      <c r="AB90" s="8" t="str">
        <f t="shared" si="7"/>
        <v>Moderado nivel de riesgo</v>
      </c>
    </row>
    <row r="91" spans="1:28" x14ac:dyDescent="0.2">
      <c r="A91" s="5" t="s">
        <v>301</v>
      </c>
      <c r="B91" s="5">
        <v>16</v>
      </c>
      <c r="C91" s="6" t="str">
        <f t="shared" si="4"/>
        <v>Niño/Adolescente</v>
      </c>
      <c r="D91" s="5" t="s">
        <v>41</v>
      </c>
      <c r="E91" s="5" t="s">
        <v>72</v>
      </c>
      <c r="F91" s="5" t="s">
        <v>43</v>
      </c>
      <c r="G91" s="5" t="s">
        <v>47</v>
      </c>
      <c r="H91" s="5" t="s">
        <v>45</v>
      </c>
      <c r="I91" s="5" t="s">
        <v>49</v>
      </c>
      <c r="J91" s="5">
        <v>2010</v>
      </c>
      <c r="K91" s="5"/>
      <c r="L91" s="1">
        <v>0</v>
      </c>
      <c r="M91" s="1">
        <v>1</v>
      </c>
      <c r="N91" s="1">
        <v>0</v>
      </c>
      <c r="O91" s="1">
        <v>1</v>
      </c>
      <c r="P91" s="1">
        <v>1</v>
      </c>
      <c r="Q91" s="1">
        <v>1</v>
      </c>
      <c r="R91" s="1">
        <v>0</v>
      </c>
      <c r="S91" s="1">
        <v>0</v>
      </c>
      <c r="T91" s="1">
        <v>0</v>
      </c>
      <c r="U91" s="1">
        <v>1</v>
      </c>
      <c r="V91" s="1">
        <v>0.5</v>
      </c>
      <c r="W91" s="1">
        <v>0</v>
      </c>
      <c r="X91" s="1">
        <v>0</v>
      </c>
      <c r="Y91" s="1">
        <v>0</v>
      </c>
      <c r="Z91" s="7">
        <f t="shared" si="5"/>
        <v>0.39285714285714285</v>
      </c>
      <c r="AA91" s="8" t="str">
        <f t="shared" si="6"/>
        <v>ALTAMENTE RIESGOSOS</v>
      </c>
      <c r="AB91" s="8" t="str">
        <f t="shared" si="7"/>
        <v>Alto nivel de riesgo</v>
      </c>
    </row>
    <row r="92" spans="1:28" x14ac:dyDescent="0.2">
      <c r="A92" s="5" t="s">
        <v>302</v>
      </c>
      <c r="B92" s="5">
        <v>15</v>
      </c>
      <c r="C92" s="6" t="str">
        <f t="shared" si="4"/>
        <v>Niño/Adolescente</v>
      </c>
      <c r="D92" s="5" t="s">
        <v>41</v>
      </c>
      <c r="E92" s="5" t="s">
        <v>77</v>
      </c>
      <c r="F92" s="5" t="s">
        <v>43</v>
      </c>
      <c r="G92" s="5" t="s">
        <v>47</v>
      </c>
      <c r="H92" s="5" t="s">
        <v>45</v>
      </c>
      <c r="I92" s="5" t="s">
        <v>45</v>
      </c>
      <c r="J92" s="5">
        <v>2010</v>
      </c>
      <c r="K92" s="5"/>
      <c r="L92" s="1">
        <v>0</v>
      </c>
      <c r="M92" s="1">
        <v>0</v>
      </c>
      <c r="N92" s="1">
        <v>0</v>
      </c>
      <c r="O92" s="1">
        <v>0</v>
      </c>
      <c r="P92" s="1">
        <v>0</v>
      </c>
      <c r="Q92" s="1">
        <v>0</v>
      </c>
      <c r="R92" s="1">
        <v>0</v>
      </c>
      <c r="S92" s="1">
        <v>0</v>
      </c>
      <c r="T92" s="1">
        <v>0</v>
      </c>
      <c r="U92" s="1">
        <v>1</v>
      </c>
      <c r="V92" s="1">
        <v>0.5</v>
      </c>
      <c r="W92" s="1">
        <v>0.5</v>
      </c>
      <c r="X92" s="1">
        <v>0</v>
      </c>
      <c r="Y92" s="1">
        <v>1</v>
      </c>
      <c r="Z92" s="7">
        <f t="shared" si="5"/>
        <v>0.21428571428571427</v>
      </c>
      <c r="AA92" s="8" t="str">
        <f t="shared" si="6"/>
        <v>DE RIESGO INMINENTE</v>
      </c>
      <c r="AB92" s="8" t="str">
        <f t="shared" si="7"/>
        <v>Alto nivel de riesgo</v>
      </c>
    </row>
    <row r="93" spans="1:28" x14ac:dyDescent="0.2">
      <c r="A93" s="5" t="s">
        <v>303</v>
      </c>
      <c r="B93" s="5">
        <v>15</v>
      </c>
      <c r="C93" s="6" t="str">
        <f t="shared" si="4"/>
        <v>Niño/Adolescente</v>
      </c>
      <c r="D93" s="5" t="s">
        <v>41</v>
      </c>
      <c r="E93" s="5" t="s">
        <v>72</v>
      </c>
      <c r="F93" s="5" t="s">
        <v>43</v>
      </c>
      <c r="G93" s="5" t="s">
        <v>47</v>
      </c>
      <c r="H93" s="5" t="s">
        <v>45</v>
      </c>
      <c r="I93" s="5" t="s">
        <v>45</v>
      </c>
      <c r="J93" s="5">
        <v>2010</v>
      </c>
      <c r="L93" s="1">
        <v>0</v>
      </c>
      <c r="M93" s="1">
        <v>1</v>
      </c>
      <c r="N93" s="1">
        <v>1</v>
      </c>
      <c r="O93" s="1">
        <v>1</v>
      </c>
      <c r="P93" s="1">
        <v>1</v>
      </c>
      <c r="Q93" s="1">
        <v>1</v>
      </c>
      <c r="R93" s="1">
        <v>1</v>
      </c>
      <c r="S93" s="1">
        <v>0.5</v>
      </c>
      <c r="T93" s="1">
        <v>1</v>
      </c>
      <c r="U93" s="1">
        <v>0</v>
      </c>
      <c r="V93" s="1">
        <v>0.5</v>
      </c>
      <c r="W93" s="1">
        <v>0.5</v>
      </c>
      <c r="X93" s="1">
        <v>1</v>
      </c>
      <c r="Y93" s="1">
        <v>1</v>
      </c>
      <c r="Z93" s="7">
        <f t="shared" si="5"/>
        <v>0.75</v>
      </c>
      <c r="AA93" s="8" t="str">
        <f t="shared" si="6"/>
        <v>MEDIANAMENTE RIESGOSOS</v>
      </c>
      <c r="AB93" s="8" t="str">
        <f t="shared" si="7"/>
        <v>Moderado nivel de riesgo</v>
      </c>
    </row>
    <row r="94" spans="1:28" x14ac:dyDescent="0.2">
      <c r="A94" s="5" t="s">
        <v>304</v>
      </c>
      <c r="B94" s="5">
        <v>16</v>
      </c>
      <c r="C94" s="6" t="str">
        <f t="shared" si="4"/>
        <v>Niño/Adolescente</v>
      </c>
      <c r="D94" s="5" t="s">
        <v>41</v>
      </c>
      <c r="E94" s="5" t="s">
        <v>91</v>
      </c>
      <c r="F94" s="5" t="s">
        <v>43</v>
      </c>
      <c r="G94" s="5" t="s">
        <v>47</v>
      </c>
      <c r="H94" s="5" t="s">
        <v>45</v>
      </c>
      <c r="I94" s="5" t="s">
        <v>45</v>
      </c>
      <c r="J94" s="5">
        <v>2012</v>
      </c>
      <c r="L94" s="1">
        <v>0</v>
      </c>
      <c r="M94" s="1">
        <v>0</v>
      </c>
      <c r="N94" s="1">
        <v>1</v>
      </c>
      <c r="O94" s="1">
        <v>1</v>
      </c>
      <c r="P94" s="1">
        <v>1</v>
      </c>
      <c r="Q94" s="1">
        <v>0</v>
      </c>
      <c r="R94" s="1">
        <v>1</v>
      </c>
      <c r="S94" s="1">
        <v>1</v>
      </c>
      <c r="T94" s="1">
        <v>0</v>
      </c>
      <c r="U94" s="1">
        <v>1</v>
      </c>
      <c r="V94" s="1">
        <v>1</v>
      </c>
      <c r="W94" s="1">
        <v>1</v>
      </c>
      <c r="X94" s="1">
        <v>0</v>
      </c>
      <c r="Y94" s="1">
        <v>1</v>
      </c>
      <c r="Z94" s="7">
        <f t="shared" si="5"/>
        <v>0.6428571428571429</v>
      </c>
      <c r="AA94" s="8" t="str">
        <f t="shared" si="6"/>
        <v>MEDIANAMENTE RIESGOSOS</v>
      </c>
      <c r="AB94" s="8" t="str">
        <f t="shared" si="7"/>
        <v>Moderado nivel de riesgo</v>
      </c>
    </row>
    <row r="95" spans="1:28" x14ac:dyDescent="0.2">
      <c r="A95" s="5" t="s">
        <v>305</v>
      </c>
      <c r="B95" s="5">
        <v>16</v>
      </c>
      <c r="C95" s="6" t="str">
        <f t="shared" si="4"/>
        <v>Niño/Adolescente</v>
      </c>
      <c r="D95" s="5" t="s">
        <v>48</v>
      </c>
      <c r="E95" s="5" t="s">
        <v>77</v>
      </c>
      <c r="F95" s="5" t="s">
        <v>50</v>
      </c>
      <c r="G95" s="5" t="s">
        <v>47</v>
      </c>
      <c r="H95" s="5" t="s">
        <v>45</v>
      </c>
      <c r="I95" s="5" t="s">
        <v>49</v>
      </c>
      <c r="J95" s="5">
        <v>2010</v>
      </c>
      <c r="L95" s="1">
        <v>0</v>
      </c>
      <c r="M95" s="1">
        <v>1</v>
      </c>
      <c r="N95" s="1">
        <v>0</v>
      </c>
      <c r="O95" s="1">
        <v>0</v>
      </c>
      <c r="P95" s="1">
        <v>1</v>
      </c>
      <c r="Q95" s="1">
        <v>0</v>
      </c>
      <c r="R95" s="1">
        <v>0</v>
      </c>
      <c r="S95" s="1">
        <v>0</v>
      </c>
      <c r="T95" s="1">
        <v>0</v>
      </c>
      <c r="U95" s="1">
        <v>1</v>
      </c>
      <c r="V95" s="1">
        <v>1</v>
      </c>
      <c r="W95" s="1">
        <v>0.5</v>
      </c>
      <c r="X95" s="1">
        <v>0.5</v>
      </c>
      <c r="Y95" s="1">
        <v>0.5</v>
      </c>
      <c r="Z95" s="7">
        <f t="shared" si="5"/>
        <v>0.39285714285714285</v>
      </c>
      <c r="AA95" s="8" t="str">
        <f t="shared" si="6"/>
        <v>ALTAMENTE RIESGOSOS</v>
      </c>
      <c r="AB95" s="8" t="str">
        <f t="shared" si="7"/>
        <v>Alto nivel de riesgo</v>
      </c>
    </row>
    <row r="96" spans="1:28" x14ac:dyDescent="0.2">
      <c r="A96" s="5" t="s">
        <v>306</v>
      </c>
      <c r="B96" s="5">
        <v>56</v>
      </c>
      <c r="C96" s="6" t="str">
        <f t="shared" si="4"/>
        <v>Adulto</v>
      </c>
      <c r="D96" s="5" t="s">
        <v>41</v>
      </c>
      <c r="E96" s="5" t="s">
        <v>67</v>
      </c>
      <c r="F96" s="5" t="s">
        <v>43</v>
      </c>
      <c r="G96" s="5" t="s">
        <v>70</v>
      </c>
      <c r="H96" s="5" t="s">
        <v>45</v>
      </c>
      <c r="I96" s="5" t="s">
        <v>45</v>
      </c>
      <c r="J96" s="5">
        <v>2015</v>
      </c>
      <c r="L96" s="1">
        <v>0</v>
      </c>
      <c r="M96" s="1">
        <v>0.5</v>
      </c>
      <c r="N96" s="1">
        <v>0</v>
      </c>
      <c r="O96" s="1">
        <v>1</v>
      </c>
      <c r="P96" s="1">
        <v>1</v>
      </c>
      <c r="Q96" s="1">
        <v>1</v>
      </c>
      <c r="R96" s="1">
        <v>0</v>
      </c>
      <c r="S96" s="1">
        <v>1</v>
      </c>
      <c r="T96" s="1">
        <v>0</v>
      </c>
      <c r="U96" s="1">
        <v>0</v>
      </c>
      <c r="V96" s="1">
        <v>1</v>
      </c>
      <c r="W96" s="1">
        <v>1</v>
      </c>
      <c r="X96" s="1">
        <v>0</v>
      </c>
      <c r="Y96" s="1">
        <v>1</v>
      </c>
      <c r="Z96" s="7">
        <f t="shared" si="5"/>
        <v>0.5357142857142857</v>
      </c>
      <c r="AA96" s="8" t="str">
        <f t="shared" si="6"/>
        <v>MEDIANAMENTE RIESGOSOS</v>
      </c>
      <c r="AB96" s="8" t="str">
        <f t="shared" si="7"/>
        <v>Considerable nivel de riesgo</v>
      </c>
    </row>
    <row r="97" spans="1:28" x14ac:dyDescent="0.2">
      <c r="A97" s="5" t="s">
        <v>307</v>
      </c>
      <c r="B97" s="5">
        <v>26</v>
      </c>
      <c r="C97" s="6" t="str">
        <f t="shared" si="4"/>
        <v>Adulto Joven</v>
      </c>
      <c r="D97" s="5" t="s">
        <v>41</v>
      </c>
      <c r="E97" s="5" t="s">
        <v>42</v>
      </c>
      <c r="F97" s="5" t="s">
        <v>43</v>
      </c>
      <c r="G97" s="5" t="s">
        <v>44</v>
      </c>
      <c r="H97" s="5" t="s">
        <v>51</v>
      </c>
      <c r="I97" s="5" t="s">
        <v>51</v>
      </c>
      <c r="J97" s="5">
        <v>2013</v>
      </c>
      <c r="L97" s="1">
        <v>1</v>
      </c>
      <c r="M97" s="1">
        <v>1</v>
      </c>
      <c r="N97" s="1">
        <v>0</v>
      </c>
      <c r="O97" s="1">
        <v>1</v>
      </c>
      <c r="P97" s="1">
        <v>1</v>
      </c>
      <c r="Q97" s="1">
        <v>0</v>
      </c>
      <c r="R97" s="1">
        <v>1</v>
      </c>
      <c r="S97" s="1">
        <v>1</v>
      </c>
      <c r="T97" s="1">
        <v>1</v>
      </c>
      <c r="U97" s="1">
        <v>0</v>
      </c>
      <c r="V97" s="1">
        <v>0.5</v>
      </c>
      <c r="W97" s="1">
        <v>0.5</v>
      </c>
      <c r="X97" s="1">
        <v>1</v>
      </c>
      <c r="Y97" s="1">
        <v>1</v>
      </c>
      <c r="Z97" s="7">
        <f t="shared" si="5"/>
        <v>0.7142857142857143</v>
      </c>
      <c r="AA97" s="8" t="str">
        <f t="shared" si="6"/>
        <v>MEDIANAMENTE RIESGOSOS</v>
      </c>
      <c r="AB97" s="8" t="str">
        <f t="shared" si="7"/>
        <v>Moderado nivel de riesgo</v>
      </c>
    </row>
    <row r="98" spans="1:28" x14ac:dyDescent="0.2">
      <c r="A98" s="5" t="s">
        <v>308</v>
      </c>
      <c r="B98" s="5">
        <v>22</v>
      </c>
      <c r="C98" s="6" t="str">
        <f t="shared" si="4"/>
        <v>Adulto Joven</v>
      </c>
      <c r="D98" s="5" t="s">
        <v>41</v>
      </c>
      <c r="E98" s="5" t="s">
        <v>42</v>
      </c>
      <c r="F98" s="5" t="s">
        <v>43</v>
      </c>
      <c r="G98" s="5" t="s">
        <v>44</v>
      </c>
      <c r="H98" s="5" t="s">
        <v>51</v>
      </c>
      <c r="I98" s="5" t="s">
        <v>51</v>
      </c>
      <c r="J98" s="5">
        <v>2012</v>
      </c>
      <c r="L98" s="1">
        <v>0</v>
      </c>
      <c r="M98" s="1">
        <v>1</v>
      </c>
      <c r="N98" s="1">
        <v>0</v>
      </c>
      <c r="O98" s="1">
        <v>1</v>
      </c>
      <c r="P98" s="1">
        <v>1</v>
      </c>
      <c r="Q98" s="1">
        <v>0</v>
      </c>
      <c r="R98" s="1">
        <v>0</v>
      </c>
      <c r="S98" s="1">
        <v>1</v>
      </c>
      <c r="T98" s="1">
        <v>1</v>
      </c>
      <c r="U98" s="1">
        <v>0</v>
      </c>
      <c r="V98" s="1">
        <v>0.5</v>
      </c>
      <c r="W98" s="1">
        <v>0.5</v>
      </c>
      <c r="X98" s="1">
        <v>1</v>
      </c>
      <c r="Y98" s="1">
        <v>1</v>
      </c>
      <c r="Z98" s="7">
        <f t="shared" si="5"/>
        <v>0.5714285714285714</v>
      </c>
      <c r="AA98" s="8" t="str">
        <f t="shared" si="6"/>
        <v>MEDIANAMENTE RIESGOSOS</v>
      </c>
      <c r="AB98" s="8" t="str">
        <f t="shared" si="7"/>
        <v>Considerable nivel de riesgo</v>
      </c>
    </row>
    <row r="99" spans="1:28" x14ac:dyDescent="0.2">
      <c r="A99" s="5" t="s">
        <v>309</v>
      </c>
      <c r="B99" s="5">
        <v>19</v>
      </c>
      <c r="C99" s="6" t="str">
        <f t="shared" si="4"/>
        <v>Adulto Joven</v>
      </c>
      <c r="D99" s="5" t="s">
        <v>41</v>
      </c>
      <c r="E99" s="5" t="s">
        <v>46</v>
      </c>
      <c r="F99" s="5" t="s">
        <v>43</v>
      </c>
      <c r="G99" s="5" t="s">
        <v>47</v>
      </c>
      <c r="H99" s="5" t="s">
        <v>45</v>
      </c>
      <c r="I99" s="5" t="s">
        <v>45</v>
      </c>
      <c r="J99" s="5">
        <v>2010</v>
      </c>
      <c r="L99" s="1">
        <v>0</v>
      </c>
      <c r="M99" s="1">
        <v>0</v>
      </c>
      <c r="N99" s="1">
        <v>0</v>
      </c>
      <c r="O99" s="1">
        <v>1</v>
      </c>
      <c r="P99" s="1">
        <v>1</v>
      </c>
      <c r="Q99" s="1">
        <v>1</v>
      </c>
      <c r="R99" s="1">
        <v>0</v>
      </c>
      <c r="S99" s="1">
        <v>1</v>
      </c>
      <c r="T99" s="1">
        <v>0</v>
      </c>
      <c r="U99" s="1">
        <v>1</v>
      </c>
      <c r="V99" s="1">
        <v>0.5</v>
      </c>
      <c r="W99" s="1">
        <v>0.5</v>
      </c>
      <c r="X99" s="1">
        <v>1</v>
      </c>
      <c r="Y99" s="1">
        <v>0.5</v>
      </c>
      <c r="Z99" s="7">
        <f t="shared" si="5"/>
        <v>0.5357142857142857</v>
      </c>
      <c r="AA99" s="8" t="str">
        <f t="shared" si="6"/>
        <v>MEDIANAMENTE RIESGOSOS</v>
      </c>
      <c r="AB99" s="8" t="str">
        <f t="shared" si="7"/>
        <v>Considerable nivel de riesgo</v>
      </c>
    </row>
    <row r="100" spans="1:28" x14ac:dyDescent="0.2">
      <c r="A100" s="5" t="s">
        <v>310</v>
      </c>
      <c r="B100" s="5">
        <v>27</v>
      </c>
      <c r="C100" s="6" t="str">
        <f t="shared" si="4"/>
        <v>Adulto Joven</v>
      </c>
      <c r="D100" s="5" t="s">
        <v>41</v>
      </c>
      <c r="E100" s="5" t="s">
        <v>46</v>
      </c>
      <c r="F100" s="5" t="s">
        <v>43</v>
      </c>
      <c r="G100" s="5" t="s">
        <v>44</v>
      </c>
      <c r="H100" s="5" t="s">
        <v>45</v>
      </c>
      <c r="I100" s="5" t="s">
        <v>45</v>
      </c>
      <c r="J100" s="5">
        <v>2011</v>
      </c>
      <c r="L100" s="1">
        <v>0</v>
      </c>
      <c r="M100" s="1">
        <v>1</v>
      </c>
      <c r="N100" s="1">
        <v>1</v>
      </c>
      <c r="O100" s="1">
        <v>1</v>
      </c>
      <c r="P100" s="1">
        <v>1</v>
      </c>
      <c r="Q100" s="1">
        <v>1</v>
      </c>
      <c r="R100" s="1">
        <v>0</v>
      </c>
      <c r="S100" s="1">
        <v>1</v>
      </c>
      <c r="T100" s="1">
        <v>0</v>
      </c>
      <c r="U100" s="1">
        <v>1</v>
      </c>
      <c r="V100" s="1">
        <v>1</v>
      </c>
      <c r="W100" s="1">
        <v>1</v>
      </c>
      <c r="X100" s="1">
        <v>1</v>
      </c>
      <c r="Y100" s="1">
        <v>1</v>
      </c>
      <c r="Z100" s="7">
        <f t="shared" si="5"/>
        <v>0.7857142857142857</v>
      </c>
      <c r="AA100" s="8" t="str">
        <f t="shared" si="6"/>
        <v>SEGUROS</v>
      </c>
      <c r="AB100" s="8" t="str">
        <f t="shared" si="7"/>
        <v>Moderado nivel de riesgo</v>
      </c>
    </row>
    <row r="101" spans="1:28" x14ac:dyDescent="0.2">
      <c r="A101" s="5" t="s">
        <v>311</v>
      </c>
      <c r="B101" s="5">
        <v>24</v>
      </c>
      <c r="C101" s="6" t="str">
        <f t="shared" si="4"/>
        <v>Adulto Joven</v>
      </c>
      <c r="D101" s="5" t="s">
        <v>41</v>
      </c>
      <c r="E101" s="5" t="s">
        <v>46</v>
      </c>
      <c r="F101" s="5" t="s">
        <v>43</v>
      </c>
      <c r="G101" s="5" t="s">
        <v>44</v>
      </c>
      <c r="H101" s="5" t="s">
        <v>45</v>
      </c>
      <c r="I101" s="5" t="s">
        <v>45</v>
      </c>
      <c r="J101" s="5">
        <v>2005</v>
      </c>
      <c r="L101" s="1">
        <v>1</v>
      </c>
      <c r="M101" s="1">
        <v>1</v>
      </c>
      <c r="N101" s="1">
        <v>1</v>
      </c>
      <c r="O101" s="1">
        <v>0</v>
      </c>
      <c r="P101" s="1">
        <v>1</v>
      </c>
      <c r="Q101" s="1">
        <v>0</v>
      </c>
      <c r="R101" s="1">
        <v>0</v>
      </c>
      <c r="S101" s="1">
        <v>0.5</v>
      </c>
      <c r="T101" s="1">
        <v>0</v>
      </c>
      <c r="U101" s="1">
        <v>0</v>
      </c>
      <c r="V101" s="1">
        <v>0.5</v>
      </c>
      <c r="W101" s="1">
        <v>0.5</v>
      </c>
      <c r="X101" s="1">
        <v>1</v>
      </c>
      <c r="Y101" s="1">
        <v>0</v>
      </c>
      <c r="Z101" s="7">
        <f t="shared" si="5"/>
        <v>0.4642857142857143</v>
      </c>
      <c r="AA101" s="8" t="str">
        <f t="shared" si="6"/>
        <v>ALTAMENTE RIESGOSOS</v>
      </c>
      <c r="AB101" s="8" t="str">
        <f t="shared" si="7"/>
        <v>Considerable nivel de riesgo</v>
      </c>
    </row>
    <row r="102" spans="1:28" x14ac:dyDescent="0.2">
      <c r="A102" s="5" t="s">
        <v>312</v>
      </c>
      <c r="B102" s="5">
        <v>26</v>
      </c>
      <c r="C102" s="6" t="str">
        <f t="shared" si="4"/>
        <v>Adulto Joven</v>
      </c>
      <c r="D102" s="5" t="s">
        <v>48</v>
      </c>
      <c r="E102" s="5" t="s">
        <v>42</v>
      </c>
      <c r="F102" s="5" t="s">
        <v>43</v>
      </c>
      <c r="G102" s="5" t="s">
        <v>44</v>
      </c>
      <c r="H102" s="5" t="s">
        <v>49</v>
      </c>
      <c r="I102" s="5" t="s">
        <v>49</v>
      </c>
      <c r="J102" s="5">
        <v>2010</v>
      </c>
      <c r="L102" s="1">
        <v>1</v>
      </c>
      <c r="M102" s="1">
        <v>1</v>
      </c>
      <c r="N102" s="1">
        <v>1</v>
      </c>
      <c r="O102" s="1">
        <v>1</v>
      </c>
      <c r="P102" s="1">
        <v>0</v>
      </c>
      <c r="Q102" s="1">
        <v>1</v>
      </c>
      <c r="R102" s="1">
        <v>0</v>
      </c>
      <c r="S102" s="1">
        <v>1</v>
      </c>
      <c r="T102" s="1">
        <v>0</v>
      </c>
      <c r="U102" s="1">
        <v>1</v>
      </c>
      <c r="V102" s="1">
        <v>0</v>
      </c>
      <c r="W102" s="1">
        <v>0.5</v>
      </c>
      <c r="X102" s="1">
        <v>1</v>
      </c>
      <c r="Y102" s="1">
        <v>0</v>
      </c>
      <c r="Z102" s="7">
        <f t="shared" si="5"/>
        <v>0.6071428571428571</v>
      </c>
      <c r="AA102" s="8" t="str">
        <f t="shared" si="6"/>
        <v>MEDIANAMENTE RIESGOSOS</v>
      </c>
      <c r="AB102" s="8" t="str">
        <f t="shared" si="7"/>
        <v>Moderado nivel de riesgo</v>
      </c>
    </row>
    <row r="103" spans="1:28" x14ac:dyDescent="0.2">
      <c r="A103" s="5" t="s">
        <v>313</v>
      </c>
      <c r="B103" s="5">
        <v>24</v>
      </c>
      <c r="C103" s="6" t="str">
        <f t="shared" si="4"/>
        <v>Adulto Joven</v>
      </c>
      <c r="D103" s="5" t="s">
        <v>41</v>
      </c>
      <c r="E103" s="5" t="s">
        <v>42</v>
      </c>
      <c r="F103" s="5" t="s">
        <v>43</v>
      </c>
      <c r="G103" s="5" t="s">
        <v>44</v>
      </c>
      <c r="H103" s="5" t="s">
        <v>45</v>
      </c>
      <c r="I103" s="5" t="s">
        <v>51</v>
      </c>
      <c r="J103" s="5">
        <v>2013</v>
      </c>
      <c r="L103" s="1">
        <v>0</v>
      </c>
      <c r="M103" s="1">
        <v>0.5</v>
      </c>
      <c r="N103" s="1">
        <v>1</v>
      </c>
      <c r="O103" s="1">
        <v>1</v>
      </c>
      <c r="P103" s="1">
        <v>1</v>
      </c>
      <c r="Q103" s="1">
        <v>1</v>
      </c>
      <c r="R103" s="1">
        <v>0</v>
      </c>
      <c r="S103" s="1">
        <v>1</v>
      </c>
      <c r="T103" s="1">
        <v>0</v>
      </c>
      <c r="U103" s="1">
        <v>1</v>
      </c>
      <c r="V103" s="1">
        <v>1</v>
      </c>
      <c r="W103" s="1">
        <v>1</v>
      </c>
      <c r="X103" s="1">
        <v>0.5</v>
      </c>
      <c r="Y103" s="1">
        <v>1</v>
      </c>
      <c r="Z103" s="7">
        <f t="shared" si="5"/>
        <v>0.7142857142857143</v>
      </c>
      <c r="AA103" s="8" t="str">
        <f t="shared" si="6"/>
        <v>MEDIANAMENTE RIESGOSOS</v>
      </c>
      <c r="AB103" s="8" t="str">
        <f t="shared" si="7"/>
        <v>Moderado nivel de riesgo</v>
      </c>
    </row>
    <row r="104" spans="1:28" x14ac:dyDescent="0.2">
      <c r="A104" s="5" t="s">
        <v>314</v>
      </c>
      <c r="B104" s="5">
        <v>30</v>
      </c>
      <c r="C104" s="6" t="str">
        <f t="shared" si="4"/>
        <v>Adulto</v>
      </c>
      <c r="D104" s="5" t="s">
        <v>48</v>
      </c>
      <c r="E104" s="5" t="s">
        <v>92</v>
      </c>
      <c r="F104" s="5" t="s">
        <v>43</v>
      </c>
      <c r="G104" s="5" t="s">
        <v>44</v>
      </c>
      <c r="H104" s="5" t="s">
        <v>49</v>
      </c>
      <c r="I104" s="5" t="s">
        <v>45</v>
      </c>
      <c r="J104" s="5">
        <v>2009</v>
      </c>
      <c r="L104" s="1">
        <v>0</v>
      </c>
      <c r="M104" s="1">
        <v>1</v>
      </c>
      <c r="N104" s="1">
        <v>1</v>
      </c>
      <c r="O104" s="1">
        <v>0</v>
      </c>
      <c r="P104" s="1">
        <v>1</v>
      </c>
      <c r="Q104" s="1">
        <v>0</v>
      </c>
      <c r="R104" s="1">
        <v>1</v>
      </c>
      <c r="S104" s="1">
        <v>1</v>
      </c>
      <c r="T104" s="1">
        <v>1</v>
      </c>
      <c r="U104" s="1">
        <v>1</v>
      </c>
      <c r="V104" s="1">
        <v>0.5</v>
      </c>
      <c r="W104" s="1">
        <v>0.5</v>
      </c>
      <c r="X104" s="1">
        <v>1</v>
      </c>
      <c r="Y104" s="1">
        <v>0</v>
      </c>
      <c r="Z104" s="7">
        <f t="shared" si="5"/>
        <v>0.6428571428571429</v>
      </c>
      <c r="AA104" s="8" t="str">
        <f t="shared" si="6"/>
        <v>MEDIANAMENTE RIESGOSOS</v>
      </c>
      <c r="AB104" s="8" t="str">
        <f t="shared" si="7"/>
        <v>Moderado nivel de riesgo</v>
      </c>
    </row>
    <row r="105" spans="1:28" x14ac:dyDescent="0.2">
      <c r="A105" s="5" t="s">
        <v>315</v>
      </c>
      <c r="B105" s="5">
        <v>25</v>
      </c>
      <c r="C105" s="6" t="str">
        <f t="shared" si="4"/>
        <v>Adulto Joven</v>
      </c>
      <c r="D105" s="5" t="s">
        <v>41</v>
      </c>
      <c r="E105" s="5" t="s">
        <v>42</v>
      </c>
      <c r="F105" s="5" t="s">
        <v>43</v>
      </c>
      <c r="G105" s="5" t="s">
        <v>44</v>
      </c>
      <c r="H105" s="5" t="s">
        <v>45</v>
      </c>
      <c r="I105" s="5" t="s">
        <v>51</v>
      </c>
      <c r="J105" s="5">
        <v>2010</v>
      </c>
      <c r="L105" s="1">
        <v>1</v>
      </c>
      <c r="M105" s="1">
        <v>0.5</v>
      </c>
      <c r="N105" s="1">
        <v>1</v>
      </c>
      <c r="O105" s="1">
        <v>1</v>
      </c>
      <c r="P105" s="1">
        <v>1</v>
      </c>
      <c r="Q105" s="1">
        <v>1</v>
      </c>
      <c r="R105" s="1">
        <v>1</v>
      </c>
      <c r="S105" s="1">
        <v>1</v>
      </c>
      <c r="T105" s="1">
        <v>1</v>
      </c>
      <c r="U105" s="1">
        <v>0</v>
      </c>
      <c r="V105" s="1">
        <v>1</v>
      </c>
      <c r="W105" s="1">
        <v>1</v>
      </c>
      <c r="X105" s="1">
        <v>1</v>
      </c>
      <c r="Y105" s="1">
        <v>1</v>
      </c>
      <c r="Z105" s="7">
        <f t="shared" si="5"/>
        <v>0.8928571428571429</v>
      </c>
      <c r="AA105" s="8" t="str">
        <f t="shared" si="6"/>
        <v>SEGUROS</v>
      </c>
      <c r="AB105" s="8" t="str">
        <f t="shared" si="7"/>
        <v>Bajo nivel de riesgo</v>
      </c>
    </row>
    <row r="106" spans="1:28" x14ac:dyDescent="0.2">
      <c r="A106" s="5" t="s">
        <v>316</v>
      </c>
      <c r="B106" s="5">
        <v>25</v>
      </c>
      <c r="C106" s="6" t="str">
        <f t="shared" si="4"/>
        <v>Adulto Joven</v>
      </c>
      <c r="D106" s="5" t="s">
        <v>48</v>
      </c>
      <c r="E106" s="5" t="s">
        <v>42</v>
      </c>
      <c r="F106" s="5" t="s">
        <v>43</v>
      </c>
      <c r="G106" s="5" t="s">
        <v>44</v>
      </c>
      <c r="H106" s="5" t="s">
        <v>45</v>
      </c>
      <c r="I106" s="5" t="s">
        <v>45</v>
      </c>
      <c r="J106" s="5">
        <v>2010</v>
      </c>
      <c r="L106" s="1">
        <v>0</v>
      </c>
      <c r="M106" s="1">
        <v>1</v>
      </c>
      <c r="N106" s="1">
        <v>0</v>
      </c>
      <c r="O106" s="1">
        <v>0</v>
      </c>
      <c r="P106" s="1">
        <v>1</v>
      </c>
      <c r="Q106" s="1">
        <v>1</v>
      </c>
      <c r="R106" s="1">
        <v>1</v>
      </c>
      <c r="S106" s="1">
        <v>0</v>
      </c>
      <c r="T106" s="1">
        <v>1</v>
      </c>
      <c r="U106" s="1">
        <v>0</v>
      </c>
      <c r="V106" s="1">
        <v>1</v>
      </c>
      <c r="W106" s="1">
        <v>0.5</v>
      </c>
      <c r="X106" s="1">
        <v>1</v>
      </c>
      <c r="Y106" s="1">
        <v>0</v>
      </c>
      <c r="Z106" s="7">
        <f t="shared" si="5"/>
        <v>0.5357142857142857</v>
      </c>
      <c r="AA106" s="8" t="str">
        <f t="shared" si="6"/>
        <v>MEDIANAMENTE RIESGOSOS</v>
      </c>
      <c r="AB106" s="8" t="str">
        <f t="shared" si="7"/>
        <v>Considerable nivel de riesgo</v>
      </c>
    </row>
    <row r="107" spans="1:28" x14ac:dyDescent="0.2">
      <c r="A107" s="5" t="s">
        <v>317</v>
      </c>
      <c r="B107" s="5">
        <v>24</v>
      </c>
      <c r="C107" s="6" t="str">
        <f t="shared" si="4"/>
        <v>Adulto Joven</v>
      </c>
      <c r="D107" s="5" t="s">
        <v>41</v>
      </c>
      <c r="E107" s="5" t="s">
        <v>42</v>
      </c>
      <c r="F107" s="5" t="s">
        <v>43</v>
      </c>
      <c r="G107" s="5" t="s">
        <v>44</v>
      </c>
      <c r="H107" s="5" t="s">
        <v>45</v>
      </c>
      <c r="I107" s="5" t="s">
        <v>45</v>
      </c>
      <c r="J107" s="5">
        <v>2011</v>
      </c>
      <c r="L107" s="1">
        <v>0</v>
      </c>
      <c r="M107" s="1">
        <v>1</v>
      </c>
      <c r="N107" s="1">
        <v>1</v>
      </c>
      <c r="O107" s="1">
        <v>0</v>
      </c>
      <c r="P107" s="1">
        <v>1</v>
      </c>
      <c r="Q107" s="1">
        <v>1</v>
      </c>
      <c r="R107" s="1">
        <v>1</v>
      </c>
      <c r="S107" s="1">
        <v>0</v>
      </c>
      <c r="T107" s="1">
        <v>0</v>
      </c>
      <c r="U107" s="1">
        <v>0</v>
      </c>
      <c r="V107" s="1">
        <v>1</v>
      </c>
      <c r="W107" s="1">
        <v>0</v>
      </c>
      <c r="X107" s="1">
        <v>1</v>
      </c>
      <c r="Y107" s="1">
        <v>0</v>
      </c>
      <c r="Z107" s="7">
        <f t="shared" si="5"/>
        <v>0.5</v>
      </c>
      <c r="AA107" s="8" t="str">
        <f t="shared" si="6"/>
        <v>ALTAMENTE RIESGOSOS</v>
      </c>
      <c r="AB107" s="8" t="str">
        <f t="shared" si="7"/>
        <v>Considerable nivel de riesgo</v>
      </c>
    </row>
    <row r="108" spans="1:28" x14ac:dyDescent="0.2">
      <c r="A108" s="5" t="s">
        <v>318</v>
      </c>
      <c r="B108" s="5">
        <v>23</v>
      </c>
      <c r="C108" s="6" t="str">
        <f t="shared" si="4"/>
        <v>Adulto Joven</v>
      </c>
      <c r="D108" s="5" t="s">
        <v>48</v>
      </c>
      <c r="E108" s="5" t="s">
        <v>71</v>
      </c>
      <c r="F108" s="5" t="s">
        <v>43</v>
      </c>
      <c r="G108" s="5" t="s">
        <v>44</v>
      </c>
      <c r="H108" s="5" t="s">
        <v>49</v>
      </c>
      <c r="I108" s="5" t="s">
        <v>49</v>
      </c>
      <c r="J108" s="5">
        <v>2009</v>
      </c>
      <c r="L108" s="1">
        <v>0</v>
      </c>
      <c r="M108" s="1">
        <v>1</v>
      </c>
      <c r="N108" s="1">
        <v>1</v>
      </c>
      <c r="O108" s="1">
        <v>1</v>
      </c>
      <c r="P108" s="1">
        <v>1</v>
      </c>
      <c r="Q108" s="1">
        <v>0</v>
      </c>
      <c r="R108" s="1">
        <v>1</v>
      </c>
      <c r="S108" s="1">
        <v>1</v>
      </c>
      <c r="T108" s="1">
        <v>0</v>
      </c>
      <c r="U108" s="1">
        <v>1</v>
      </c>
      <c r="V108" s="1">
        <v>0.5</v>
      </c>
      <c r="W108" s="1">
        <v>0.5</v>
      </c>
      <c r="X108" s="1">
        <v>1</v>
      </c>
      <c r="Y108" s="1">
        <v>1</v>
      </c>
      <c r="Z108" s="7">
        <f t="shared" si="5"/>
        <v>0.7142857142857143</v>
      </c>
      <c r="AA108" s="8" t="str">
        <f t="shared" si="6"/>
        <v>MEDIANAMENTE RIESGOSOS</v>
      </c>
      <c r="AB108" s="8" t="str">
        <f t="shared" si="7"/>
        <v>Moderado nivel de riesgo</v>
      </c>
    </row>
    <row r="109" spans="1:28" x14ac:dyDescent="0.2">
      <c r="A109" s="5" t="s">
        <v>319</v>
      </c>
      <c r="B109" s="5">
        <v>22</v>
      </c>
      <c r="C109" s="6" t="str">
        <f t="shared" si="4"/>
        <v>Adulto Joven</v>
      </c>
      <c r="D109" s="5" t="s">
        <v>41</v>
      </c>
      <c r="E109" s="5" t="s">
        <v>42</v>
      </c>
      <c r="F109" s="5" t="s">
        <v>43</v>
      </c>
      <c r="G109" s="5" t="s">
        <v>44</v>
      </c>
      <c r="H109" s="5" t="s">
        <v>51</v>
      </c>
      <c r="I109" s="5" t="s">
        <v>51</v>
      </c>
      <c r="J109" s="5">
        <v>2012</v>
      </c>
      <c r="L109" s="1">
        <v>1</v>
      </c>
      <c r="M109" s="1">
        <v>1</v>
      </c>
      <c r="N109" s="1">
        <v>1</v>
      </c>
      <c r="O109" s="1">
        <v>1</v>
      </c>
      <c r="P109" s="1">
        <v>1</v>
      </c>
      <c r="Q109" s="1">
        <v>1</v>
      </c>
      <c r="R109" s="1">
        <v>0</v>
      </c>
      <c r="S109" s="1">
        <v>1</v>
      </c>
      <c r="T109" s="1">
        <v>0</v>
      </c>
      <c r="U109" s="1">
        <v>1</v>
      </c>
      <c r="V109" s="1">
        <v>0.5</v>
      </c>
      <c r="W109" s="1">
        <v>0</v>
      </c>
      <c r="X109" s="1">
        <v>1</v>
      </c>
      <c r="Y109" s="1">
        <v>0.5</v>
      </c>
      <c r="Z109" s="7">
        <f t="shared" si="5"/>
        <v>0.7142857142857143</v>
      </c>
      <c r="AA109" s="8" t="str">
        <f t="shared" si="6"/>
        <v>MEDIANAMENTE RIESGOSOS</v>
      </c>
      <c r="AB109" s="8" t="str">
        <f t="shared" si="7"/>
        <v>Moderado nivel de riesgo</v>
      </c>
    </row>
    <row r="110" spans="1:28" x14ac:dyDescent="0.2">
      <c r="A110" s="5" t="s">
        <v>320</v>
      </c>
      <c r="B110" s="5">
        <v>22</v>
      </c>
      <c r="C110" s="6" t="str">
        <f t="shared" si="4"/>
        <v>Adulto Joven</v>
      </c>
      <c r="D110" s="5" t="s">
        <v>41</v>
      </c>
      <c r="E110" s="5" t="s">
        <v>93</v>
      </c>
      <c r="F110" s="5" t="s">
        <v>43</v>
      </c>
      <c r="G110" s="5" t="s">
        <v>44</v>
      </c>
      <c r="H110" s="5" t="s">
        <v>51</v>
      </c>
      <c r="I110" s="5" t="s">
        <v>45</v>
      </c>
      <c r="J110" s="5">
        <v>2008</v>
      </c>
      <c r="L110" s="1">
        <v>0</v>
      </c>
      <c r="M110" s="1">
        <v>1</v>
      </c>
      <c r="N110" s="1">
        <v>0</v>
      </c>
      <c r="O110" s="1">
        <v>1</v>
      </c>
      <c r="P110" s="1">
        <v>1</v>
      </c>
      <c r="Q110" s="1">
        <v>1</v>
      </c>
      <c r="R110" s="1">
        <v>1</v>
      </c>
      <c r="S110" s="1">
        <v>0.5</v>
      </c>
      <c r="T110" s="1">
        <v>1</v>
      </c>
      <c r="U110" s="1">
        <v>0</v>
      </c>
      <c r="V110" s="1">
        <v>1</v>
      </c>
      <c r="W110" s="1">
        <v>0.5</v>
      </c>
      <c r="X110" s="1">
        <v>0</v>
      </c>
      <c r="Y110" s="1">
        <v>0.5</v>
      </c>
      <c r="Z110" s="7">
        <f t="shared" si="5"/>
        <v>0.6071428571428571</v>
      </c>
      <c r="AA110" s="8" t="str">
        <f t="shared" si="6"/>
        <v>MEDIANAMENTE RIESGOSOS</v>
      </c>
      <c r="AB110" s="8" t="str">
        <f t="shared" si="7"/>
        <v>Moderado nivel de riesgo</v>
      </c>
    </row>
    <row r="111" spans="1:28" x14ac:dyDescent="0.2">
      <c r="A111" s="5" t="s">
        <v>321</v>
      </c>
      <c r="B111" s="5">
        <v>25</v>
      </c>
      <c r="C111" s="6" t="str">
        <f t="shared" si="4"/>
        <v>Adulto Joven</v>
      </c>
      <c r="D111" s="5" t="s">
        <v>41</v>
      </c>
      <c r="E111" s="5" t="s">
        <v>94</v>
      </c>
      <c r="F111" s="5" t="s">
        <v>50</v>
      </c>
      <c r="G111" s="5" t="s">
        <v>44</v>
      </c>
      <c r="H111" s="5" t="s">
        <v>49</v>
      </c>
      <c r="I111" s="5" t="s">
        <v>45</v>
      </c>
      <c r="J111" s="5">
        <v>2008</v>
      </c>
      <c r="L111" s="1">
        <v>1</v>
      </c>
      <c r="M111" s="1">
        <v>1</v>
      </c>
      <c r="N111" s="1">
        <v>1</v>
      </c>
      <c r="O111" s="1">
        <v>1</v>
      </c>
      <c r="P111" s="1">
        <v>1</v>
      </c>
      <c r="Q111" s="1">
        <v>1</v>
      </c>
      <c r="R111" s="1">
        <v>1</v>
      </c>
      <c r="S111" s="1">
        <v>1</v>
      </c>
      <c r="T111" s="1">
        <v>1</v>
      </c>
      <c r="U111" s="1">
        <v>1</v>
      </c>
      <c r="V111" s="1">
        <v>0.5</v>
      </c>
      <c r="W111" s="1">
        <v>0.5</v>
      </c>
      <c r="X111" s="1">
        <v>1</v>
      </c>
      <c r="Y111" s="1">
        <v>1</v>
      </c>
      <c r="Z111" s="7">
        <f t="shared" si="5"/>
        <v>0.9285714285714286</v>
      </c>
      <c r="AA111" s="8" t="str">
        <f t="shared" si="6"/>
        <v>SEGUROS</v>
      </c>
      <c r="AB111" s="8" t="str">
        <f t="shared" si="7"/>
        <v>Bajo nivel de riesgo</v>
      </c>
    </row>
    <row r="112" spans="1:28" x14ac:dyDescent="0.2">
      <c r="A112" s="5" t="s">
        <v>322</v>
      </c>
      <c r="B112" s="5">
        <v>24</v>
      </c>
      <c r="C112" s="6" t="str">
        <f t="shared" si="4"/>
        <v>Adulto Joven</v>
      </c>
      <c r="D112" s="5" t="s">
        <v>41</v>
      </c>
      <c r="E112" s="5" t="s">
        <v>74</v>
      </c>
      <c r="F112" s="5" t="s">
        <v>43</v>
      </c>
      <c r="G112" s="5" t="s">
        <v>44</v>
      </c>
      <c r="H112" s="5" t="s">
        <v>49</v>
      </c>
      <c r="I112" s="5" t="s">
        <v>49</v>
      </c>
      <c r="J112" s="5">
        <v>2009</v>
      </c>
      <c r="L112" s="1">
        <v>0</v>
      </c>
      <c r="M112" s="1">
        <v>1</v>
      </c>
      <c r="N112" s="1">
        <v>0</v>
      </c>
      <c r="O112" s="1">
        <v>1</v>
      </c>
      <c r="P112" s="1">
        <v>1</v>
      </c>
      <c r="Q112" s="1">
        <v>1</v>
      </c>
      <c r="R112" s="1">
        <v>0</v>
      </c>
      <c r="S112" s="1">
        <v>0</v>
      </c>
      <c r="T112" s="1">
        <v>0</v>
      </c>
      <c r="U112" s="1">
        <v>1</v>
      </c>
      <c r="V112" s="1">
        <v>0.5</v>
      </c>
      <c r="W112" s="1">
        <v>0.5</v>
      </c>
      <c r="X112" s="1">
        <v>1</v>
      </c>
      <c r="Y112" s="1">
        <v>0.5</v>
      </c>
      <c r="Z112" s="7">
        <f t="shared" si="5"/>
        <v>0.5357142857142857</v>
      </c>
      <c r="AA112" s="8" t="str">
        <f t="shared" si="6"/>
        <v>MEDIANAMENTE RIESGOSOS</v>
      </c>
      <c r="AB112" s="8" t="str">
        <f t="shared" si="7"/>
        <v>Considerable nivel de riesgo</v>
      </c>
    </row>
    <row r="113" spans="1:28" x14ac:dyDescent="0.2">
      <c r="A113" s="5" t="s">
        <v>323</v>
      </c>
      <c r="B113" s="5">
        <v>25</v>
      </c>
      <c r="C113" s="6" t="str">
        <f t="shared" si="4"/>
        <v>Adulto Joven</v>
      </c>
      <c r="D113" s="5" t="s">
        <v>41</v>
      </c>
      <c r="E113" s="5" t="s">
        <v>95</v>
      </c>
      <c r="F113" s="5" t="s">
        <v>43</v>
      </c>
      <c r="G113" s="5" t="s">
        <v>47</v>
      </c>
      <c r="H113" s="5" t="s">
        <v>45</v>
      </c>
      <c r="I113" s="5" t="s">
        <v>45</v>
      </c>
      <c r="J113" s="5">
        <v>2009</v>
      </c>
      <c r="L113" s="1">
        <v>0</v>
      </c>
      <c r="M113" s="1">
        <v>1</v>
      </c>
      <c r="N113" s="1">
        <v>1</v>
      </c>
      <c r="O113" s="1">
        <v>0</v>
      </c>
      <c r="P113" s="1">
        <v>1</v>
      </c>
      <c r="Q113" s="1">
        <v>1</v>
      </c>
      <c r="R113" s="1">
        <v>1</v>
      </c>
      <c r="S113" s="1">
        <v>0</v>
      </c>
      <c r="T113" s="1">
        <v>0</v>
      </c>
      <c r="U113" s="1">
        <v>1</v>
      </c>
      <c r="V113" s="1">
        <v>0.5</v>
      </c>
      <c r="W113" s="1">
        <v>1</v>
      </c>
      <c r="X113" s="1">
        <v>1</v>
      </c>
      <c r="Y113" s="1">
        <v>0</v>
      </c>
      <c r="Z113" s="7">
        <f t="shared" si="5"/>
        <v>0.6071428571428571</v>
      </c>
      <c r="AA113" s="8" t="str">
        <f t="shared" si="6"/>
        <v>MEDIANAMENTE RIESGOSOS</v>
      </c>
      <c r="AB113" s="8" t="str">
        <f t="shared" si="7"/>
        <v>Moderado nivel de riesgo</v>
      </c>
    </row>
    <row r="114" spans="1:28" x14ac:dyDescent="0.2">
      <c r="A114" s="5" t="s">
        <v>324</v>
      </c>
      <c r="B114" s="5">
        <v>26</v>
      </c>
      <c r="C114" s="6" t="str">
        <f t="shared" si="4"/>
        <v>Adulto Joven</v>
      </c>
      <c r="D114" s="5" t="s">
        <v>48</v>
      </c>
      <c r="E114" s="5" t="s">
        <v>72</v>
      </c>
      <c r="F114" s="5" t="s">
        <v>43</v>
      </c>
      <c r="G114" s="5" t="s">
        <v>44</v>
      </c>
      <c r="H114" s="5" t="s">
        <v>49</v>
      </c>
      <c r="I114" s="5" t="s">
        <v>49</v>
      </c>
      <c r="J114" s="5">
        <v>2010</v>
      </c>
      <c r="L114" s="1">
        <v>0</v>
      </c>
      <c r="M114" s="1">
        <v>0</v>
      </c>
      <c r="N114" s="1">
        <v>1</v>
      </c>
      <c r="O114" s="1">
        <v>1</v>
      </c>
      <c r="P114" s="1">
        <v>1</v>
      </c>
      <c r="Q114" s="1">
        <v>1</v>
      </c>
      <c r="R114" s="1">
        <v>0</v>
      </c>
      <c r="S114" s="1">
        <v>0</v>
      </c>
      <c r="T114" s="1">
        <v>0</v>
      </c>
      <c r="U114" s="1">
        <v>0</v>
      </c>
      <c r="V114" s="1">
        <v>0.5</v>
      </c>
      <c r="W114" s="1">
        <v>0</v>
      </c>
      <c r="X114" s="1">
        <v>0</v>
      </c>
      <c r="Y114" s="1">
        <v>0.5</v>
      </c>
      <c r="Z114" s="7">
        <f t="shared" si="5"/>
        <v>0.35714285714285715</v>
      </c>
      <c r="AA114" s="8" t="str">
        <f t="shared" si="6"/>
        <v>ALTAMENTE RIESGOSOS</v>
      </c>
      <c r="AB114" s="8" t="str">
        <f t="shared" si="7"/>
        <v>Alto nivel de riesgo</v>
      </c>
    </row>
    <row r="115" spans="1:28" x14ac:dyDescent="0.2">
      <c r="A115" s="5" t="s">
        <v>325</v>
      </c>
      <c r="B115" s="5">
        <v>35</v>
      </c>
      <c r="C115" s="6" t="str">
        <f t="shared" si="4"/>
        <v>Adulto</v>
      </c>
      <c r="D115" s="5" t="s">
        <v>48</v>
      </c>
      <c r="E115" s="5" t="s">
        <v>57</v>
      </c>
      <c r="F115" s="5" t="s">
        <v>43</v>
      </c>
      <c r="G115" s="5" t="s">
        <v>44</v>
      </c>
      <c r="H115" s="5" t="s">
        <v>45</v>
      </c>
      <c r="I115" s="5" t="s">
        <v>45</v>
      </c>
      <c r="J115" s="5">
        <v>2008</v>
      </c>
      <c r="L115" s="1">
        <v>0</v>
      </c>
      <c r="M115" s="1">
        <v>1</v>
      </c>
      <c r="N115" s="1">
        <v>1</v>
      </c>
      <c r="O115" s="1">
        <v>1</v>
      </c>
      <c r="P115" s="1">
        <v>1</v>
      </c>
      <c r="Q115" s="1">
        <v>1</v>
      </c>
      <c r="R115" s="1">
        <v>1</v>
      </c>
      <c r="S115" s="1">
        <v>1</v>
      </c>
      <c r="T115" s="1">
        <v>1</v>
      </c>
      <c r="U115" s="1">
        <v>1</v>
      </c>
      <c r="V115" s="1">
        <v>1</v>
      </c>
      <c r="W115" s="1">
        <v>1</v>
      </c>
      <c r="X115" s="1">
        <v>1</v>
      </c>
      <c r="Y115" s="1">
        <v>1</v>
      </c>
      <c r="Z115" s="7">
        <f t="shared" si="5"/>
        <v>0.9285714285714286</v>
      </c>
      <c r="AA115" s="8" t="str">
        <f t="shared" si="6"/>
        <v>SEGUROS</v>
      </c>
      <c r="AB115" s="8" t="str">
        <f t="shared" si="7"/>
        <v>Bajo nivel de riesgo</v>
      </c>
    </row>
    <row r="116" spans="1:28" x14ac:dyDescent="0.2">
      <c r="A116" s="5" t="s">
        <v>326</v>
      </c>
      <c r="B116" s="5">
        <v>25</v>
      </c>
      <c r="C116" s="6" t="str">
        <f t="shared" si="4"/>
        <v>Adulto Joven</v>
      </c>
      <c r="D116" s="5" t="s">
        <v>41</v>
      </c>
      <c r="E116" s="5" t="s">
        <v>42</v>
      </c>
      <c r="F116" s="5" t="s">
        <v>43</v>
      </c>
      <c r="G116" s="5" t="s">
        <v>47</v>
      </c>
      <c r="H116" s="5" t="s">
        <v>45</v>
      </c>
      <c r="I116" s="5" t="s">
        <v>45</v>
      </c>
      <c r="J116" s="5">
        <v>2011</v>
      </c>
      <c r="L116" s="1">
        <v>0</v>
      </c>
      <c r="M116" s="1">
        <v>0.5</v>
      </c>
      <c r="N116" s="1">
        <v>1</v>
      </c>
      <c r="O116" s="1">
        <v>1</v>
      </c>
      <c r="P116" s="1">
        <v>1</v>
      </c>
      <c r="Q116" s="1">
        <v>1</v>
      </c>
      <c r="R116" s="1">
        <v>0</v>
      </c>
      <c r="S116" s="1">
        <v>1</v>
      </c>
      <c r="T116" s="1">
        <v>0</v>
      </c>
      <c r="U116" s="1">
        <v>1</v>
      </c>
      <c r="V116" s="1">
        <v>0.5</v>
      </c>
      <c r="W116" s="1">
        <v>0.5</v>
      </c>
      <c r="X116" s="1">
        <v>1</v>
      </c>
      <c r="Y116" s="1">
        <v>1</v>
      </c>
      <c r="Z116" s="7">
        <f t="shared" si="5"/>
        <v>0.6785714285714286</v>
      </c>
      <c r="AA116" s="8" t="str">
        <f t="shared" si="6"/>
        <v>MEDIANAMENTE RIESGOSOS</v>
      </c>
      <c r="AB116" s="8" t="str">
        <f t="shared" si="7"/>
        <v>Moderado nivel de riesgo</v>
      </c>
    </row>
    <row r="117" spans="1:28" x14ac:dyDescent="0.2">
      <c r="A117" s="5" t="s">
        <v>327</v>
      </c>
      <c r="B117" s="5">
        <v>18</v>
      </c>
      <c r="C117" s="6" t="str">
        <f t="shared" si="4"/>
        <v>Adulto Joven</v>
      </c>
      <c r="D117" s="5" t="s">
        <v>48</v>
      </c>
      <c r="E117" s="5" t="s">
        <v>96</v>
      </c>
      <c r="F117" s="5" t="s">
        <v>50</v>
      </c>
      <c r="G117" s="5" t="s">
        <v>47</v>
      </c>
      <c r="H117" s="5" t="s">
        <v>45</v>
      </c>
      <c r="I117" s="5" t="s">
        <v>45</v>
      </c>
      <c r="J117" s="5">
        <v>2011</v>
      </c>
      <c r="L117" s="1">
        <v>1</v>
      </c>
      <c r="M117" s="1">
        <v>1</v>
      </c>
      <c r="N117" s="1">
        <v>0</v>
      </c>
      <c r="O117" s="1">
        <v>1</v>
      </c>
      <c r="P117" s="1">
        <v>1</v>
      </c>
      <c r="Q117" s="1">
        <v>0</v>
      </c>
      <c r="R117" s="1">
        <v>0</v>
      </c>
      <c r="S117" s="1">
        <v>1</v>
      </c>
      <c r="T117" s="1">
        <v>1</v>
      </c>
      <c r="U117" s="1">
        <v>0</v>
      </c>
      <c r="V117" s="1">
        <v>0.5</v>
      </c>
      <c r="W117" s="1">
        <v>0.5</v>
      </c>
      <c r="X117" s="1">
        <v>0.5</v>
      </c>
      <c r="Y117" s="1">
        <v>0.5</v>
      </c>
      <c r="Z117" s="7">
        <f t="shared" si="5"/>
        <v>0.5714285714285714</v>
      </c>
      <c r="AA117" s="8" t="str">
        <f t="shared" si="6"/>
        <v>MEDIANAMENTE RIESGOSOS</v>
      </c>
      <c r="AB117" s="8" t="str">
        <f t="shared" si="7"/>
        <v>Considerable nivel de riesgo</v>
      </c>
    </row>
    <row r="118" spans="1:28" x14ac:dyDescent="0.2">
      <c r="A118" s="5" t="s">
        <v>328</v>
      </c>
      <c r="B118" s="5">
        <v>22</v>
      </c>
      <c r="C118" s="6" t="str">
        <f t="shared" si="4"/>
        <v>Adulto Joven</v>
      </c>
      <c r="D118" s="5" t="s">
        <v>48</v>
      </c>
      <c r="E118" s="5" t="s">
        <v>97</v>
      </c>
      <c r="F118" s="5" t="s">
        <v>43</v>
      </c>
      <c r="G118" s="5" t="s">
        <v>47</v>
      </c>
      <c r="H118" s="5" t="s">
        <v>45</v>
      </c>
      <c r="I118" s="5" t="s">
        <v>51</v>
      </c>
      <c r="J118" s="5">
        <v>2010</v>
      </c>
      <c r="L118" s="1">
        <v>0</v>
      </c>
      <c r="M118" s="1">
        <v>1</v>
      </c>
      <c r="N118" s="1">
        <v>0</v>
      </c>
      <c r="O118" s="1">
        <v>1</v>
      </c>
      <c r="P118" s="1">
        <v>1</v>
      </c>
      <c r="Q118" s="1">
        <v>0</v>
      </c>
      <c r="R118" s="1">
        <v>1</v>
      </c>
      <c r="S118" s="1">
        <v>1</v>
      </c>
      <c r="T118" s="1">
        <v>1</v>
      </c>
      <c r="U118" s="1">
        <v>0</v>
      </c>
      <c r="V118" s="1">
        <v>1</v>
      </c>
      <c r="W118" s="1">
        <v>1</v>
      </c>
      <c r="X118" s="1">
        <v>1</v>
      </c>
      <c r="Y118" s="1">
        <v>0</v>
      </c>
      <c r="Z118" s="7">
        <f t="shared" si="5"/>
        <v>0.6428571428571429</v>
      </c>
      <c r="AA118" s="8" t="str">
        <f t="shared" si="6"/>
        <v>MEDIANAMENTE RIESGOSOS</v>
      </c>
      <c r="AB118" s="8" t="str">
        <f t="shared" si="7"/>
        <v>Moderado nivel de riesgo</v>
      </c>
    </row>
    <row r="119" spans="1:28" x14ac:dyDescent="0.2">
      <c r="A119" s="5" t="s">
        <v>329</v>
      </c>
      <c r="B119" s="5">
        <v>20</v>
      </c>
      <c r="C119" s="6" t="str">
        <f t="shared" si="4"/>
        <v>Adulto Joven</v>
      </c>
      <c r="D119" s="5" t="s">
        <v>48</v>
      </c>
      <c r="E119" s="5" t="s">
        <v>42</v>
      </c>
      <c r="F119" s="5" t="s">
        <v>50</v>
      </c>
      <c r="G119" s="5" t="s">
        <v>44</v>
      </c>
      <c r="H119" s="5" t="s">
        <v>45</v>
      </c>
      <c r="I119" s="5" t="s">
        <v>45</v>
      </c>
      <c r="J119" s="5">
        <v>2014</v>
      </c>
      <c r="L119" s="1">
        <v>0</v>
      </c>
      <c r="M119" s="1">
        <v>1</v>
      </c>
      <c r="N119" s="1">
        <v>1</v>
      </c>
      <c r="O119" s="1">
        <v>1</v>
      </c>
      <c r="P119" s="1">
        <v>1</v>
      </c>
      <c r="Q119" s="1">
        <v>0</v>
      </c>
      <c r="R119" s="1">
        <v>0</v>
      </c>
      <c r="S119" s="1">
        <v>0</v>
      </c>
      <c r="T119" s="1">
        <v>0</v>
      </c>
      <c r="U119" s="1">
        <v>1</v>
      </c>
      <c r="V119" s="1">
        <v>0.5</v>
      </c>
      <c r="W119" s="1">
        <v>0.5</v>
      </c>
      <c r="X119" s="1">
        <v>1</v>
      </c>
      <c r="Y119" s="1">
        <v>0</v>
      </c>
      <c r="Z119" s="7">
        <f t="shared" si="5"/>
        <v>0.5</v>
      </c>
      <c r="AA119" s="8" t="str">
        <f t="shared" si="6"/>
        <v>ALTAMENTE RIESGOSOS</v>
      </c>
      <c r="AB119" s="8" t="str">
        <f t="shared" si="7"/>
        <v>Considerable nivel de riesgo</v>
      </c>
    </row>
    <row r="120" spans="1:28" x14ac:dyDescent="0.2">
      <c r="A120" s="5" t="s">
        <v>330</v>
      </c>
      <c r="B120" s="5">
        <v>40</v>
      </c>
      <c r="C120" s="6" t="str">
        <f t="shared" si="4"/>
        <v>Adulto</v>
      </c>
      <c r="D120" s="5" t="s">
        <v>48</v>
      </c>
      <c r="E120" s="5" t="s">
        <v>42</v>
      </c>
      <c r="F120" s="5" t="s">
        <v>43</v>
      </c>
      <c r="G120" s="5" t="s">
        <v>47</v>
      </c>
      <c r="H120" s="5" t="s">
        <v>51</v>
      </c>
      <c r="I120" s="5" t="s">
        <v>65</v>
      </c>
      <c r="J120" s="5">
        <v>2016</v>
      </c>
      <c r="L120" s="1">
        <v>0</v>
      </c>
      <c r="M120" s="1">
        <v>1</v>
      </c>
      <c r="N120" s="1">
        <v>1</v>
      </c>
      <c r="O120" s="1">
        <v>1</v>
      </c>
      <c r="P120" s="1">
        <v>1</v>
      </c>
      <c r="Q120" s="1">
        <v>0</v>
      </c>
      <c r="R120" s="1">
        <v>1</v>
      </c>
      <c r="S120" s="1">
        <v>0</v>
      </c>
      <c r="T120" s="1">
        <v>0</v>
      </c>
      <c r="U120" s="1">
        <v>1</v>
      </c>
      <c r="V120" s="1">
        <v>0.5</v>
      </c>
      <c r="W120" s="1">
        <v>0.5</v>
      </c>
      <c r="X120" s="1">
        <v>1</v>
      </c>
      <c r="Y120" s="1">
        <v>0</v>
      </c>
      <c r="Z120" s="7">
        <f t="shared" si="5"/>
        <v>0.5714285714285714</v>
      </c>
      <c r="AA120" s="8" t="str">
        <f t="shared" si="6"/>
        <v>MEDIANAMENTE RIESGOSOS</v>
      </c>
      <c r="AB120" s="8" t="str">
        <f t="shared" si="7"/>
        <v>Considerable nivel de riesgo</v>
      </c>
    </row>
    <row r="121" spans="1:28" x14ac:dyDescent="0.2">
      <c r="A121" s="5" t="s">
        <v>331</v>
      </c>
      <c r="B121" s="5">
        <v>23</v>
      </c>
      <c r="C121" s="6" t="str">
        <f t="shared" si="4"/>
        <v>Adulto Joven</v>
      </c>
      <c r="D121" s="5" t="s">
        <v>41</v>
      </c>
      <c r="E121" s="5" t="s">
        <v>42</v>
      </c>
      <c r="F121" s="5" t="s">
        <v>50</v>
      </c>
      <c r="G121" s="5" t="s">
        <v>44</v>
      </c>
      <c r="H121" s="5" t="s">
        <v>49</v>
      </c>
      <c r="I121" s="5" t="s">
        <v>45</v>
      </c>
      <c r="J121" s="5">
        <v>2014</v>
      </c>
      <c r="L121" s="1">
        <v>1</v>
      </c>
      <c r="M121" s="1">
        <v>1</v>
      </c>
      <c r="N121" s="1">
        <v>1</v>
      </c>
      <c r="O121" s="1">
        <v>1</v>
      </c>
      <c r="P121" s="1">
        <v>1</v>
      </c>
      <c r="Q121" s="1">
        <v>1</v>
      </c>
      <c r="R121" s="1">
        <v>1</v>
      </c>
      <c r="S121" s="1">
        <v>1</v>
      </c>
      <c r="T121" s="1">
        <v>0</v>
      </c>
      <c r="U121" s="1">
        <v>1</v>
      </c>
      <c r="V121" s="1">
        <v>1</v>
      </c>
      <c r="W121" s="1">
        <v>0.5</v>
      </c>
      <c r="X121" s="1">
        <v>1</v>
      </c>
      <c r="Y121" s="1">
        <v>0</v>
      </c>
      <c r="Z121" s="7">
        <f t="shared" si="5"/>
        <v>0.8214285714285714</v>
      </c>
      <c r="AA121" s="8" t="str">
        <f t="shared" si="6"/>
        <v>SEGUROS</v>
      </c>
      <c r="AB121" s="8" t="str">
        <f t="shared" si="7"/>
        <v>Bajo nivel de riesgo</v>
      </c>
    </row>
    <row r="122" spans="1:28" x14ac:dyDescent="0.2">
      <c r="A122" s="5" t="s">
        <v>332</v>
      </c>
      <c r="B122" s="5">
        <v>22</v>
      </c>
      <c r="C122" s="6" t="str">
        <f t="shared" si="4"/>
        <v>Adulto Joven</v>
      </c>
      <c r="D122" s="5" t="s">
        <v>41</v>
      </c>
      <c r="E122" s="5" t="s">
        <v>46</v>
      </c>
      <c r="F122" s="5" t="s">
        <v>43</v>
      </c>
      <c r="G122" s="5" t="s">
        <v>44</v>
      </c>
      <c r="H122" s="5" t="s">
        <v>45</v>
      </c>
      <c r="I122" s="5" t="s">
        <v>45</v>
      </c>
      <c r="J122" s="5">
        <v>2010</v>
      </c>
      <c r="L122" s="1">
        <v>0</v>
      </c>
      <c r="M122" s="1">
        <v>1</v>
      </c>
      <c r="N122" s="1">
        <v>1</v>
      </c>
      <c r="O122" s="1">
        <v>0</v>
      </c>
      <c r="P122" s="1">
        <v>0</v>
      </c>
      <c r="Q122" s="1">
        <v>0</v>
      </c>
      <c r="R122" s="1">
        <v>0</v>
      </c>
      <c r="S122" s="1">
        <v>0</v>
      </c>
      <c r="T122" s="1">
        <v>0</v>
      </c>
      <c r="U122" s="1">
        <v>0</v>
      </c>
      <c r="V122" s="1">
        <v>0.5</v>
      </c>
      <c r="W122" s="1">
        <v>1</v>
      </c>
      <c r="X122" s="1">
        <v>1</v>
      </c>
      <c r="Y122" s="1">
        <v>0</v>
      </c>
      <c r="Z122" s="7">
        <f t="shared" si="5"/>
        <v>0.32142857142857145</v>
      </c>
      <c r="AA122" s="8" t="str">
        <f t="shared" si="6"/>
        <v>ALTAMENTE RIESGOSOS</v>
      </c>
      <c r="AB122" s="8" t="str">
        <f t="shared" si="7"/>
        <v>Alto nivel de riesgo</v>
      </c>
    </row>
    <row r="123" spans="1:28" x14ac:dyDescent="0.2">
      <c r="A123" s="5" t="s">
        <v>333</v>
      </c>
      <c r="B123" s="5">
        <v>22</v>
      </c>
      <c r="C123" s="6" t="str">
        <f t="shared" si="4"/>
        <v>Adulto Joven</v>
      </c>
      <c r="D123" s="5" t="s">
        <v>48</v>
      </c>
      <c r="E123" s="5" t="s">
        <v>98</v>
      </c>
      <c r="F123" s="5" t="s">
        <v>43</v>
      </c>
      <c r="G123" s="5" t="s">
        <v>44</v>
      </c>
      <c r="H123" s="5" t="s">
        <v>45</v>
      </c>
      <c r="I123" s="5" t="s">
        <v>45</v>
      </c>
      <c r="J123" s="5">
        <v>2012</v>
      </c>
      <c r="L123" s="1">
        <v>1</v>
      </c>
      <c r="M123" s="1">
        <v>1</v>
      </c>
      <c r="N123" s="1">
        <v>0</v>
      </c>
      <c r="O123" s="1">
        <v>1</v>
      </c>
      <c r="P123" s="1">
        <v>1</v>
      </c>
      <c r="Q123" s="1">
        <v>1</v>
      </c>
      <c r="R123" s="1">
        <v>1</v>
      </c>
      <c r="S123" s="1">
        <v>1</v>
      </c>
      <c r="T123" s="1">
        <v>1</v>
      </c>
      <c r="U123" s="1">
        <v>0</v>
      </c>
      <c r="V123" s="1">
        <v>1</v>
      </c>
      <c r="W123" s="1">
        <v>1</v>
      </c>
      <c r="X123" s="1">
        <v>1</v>
      </c>
      <c r="Y123" s="1">
        <v>0.5</v>
      </c>
      <c r="Z123" s="7">
        <f t="shared" si="5"/>
        <v>0.8214285714285714</v>
      </c>
      <c r="AA123" s="8" t="str">
        <f t="shared" si="6"/>
        <v>SEGUROS</v>
      </c>
      <c r="AB123" s="8" t="str">
        <f t="shared" si="7"/>
        <v>Bajo nivel de riesgo</v>
      </c>
    </row>
    <row r="124" spans="1:28" x14ac:dyDescent="0.2">
      <c r="A124" s="5" t="s">
        <v>334</v>
      </c>
      <c r="B124" s="5">
        <v>19</v>
      </c>
      <c r="C124" s="6" t="str">
        <f t="shared" si="4"/>
        <v>Adulto Joven</v>
      </c>
      <c r="D124" s="5" t="s">
        <v>48</v>
      </c>
      <c r="E124" s="5" t="s">
        <v>42</v>
      </c>
      <c r="F124" s="5" t="s">
        <v>50</v>
      </c>
      <c r="G124" s="5" t="s">
        <v>44</v>
      </c>
      <c r="H124" s="5" t="s">
        <v>45</v>
      </c>
      <c r="I124" s="5" t="s">
        <v>45</v>
      </c>
      <c r="J124" s="5">
        <v>2014</v>
      </c>
      <c r="L124" s="1">
        <v>1</v>
      </c>
      <c r="M124" s="1">
        <v>1</v>
      </c>
      <c r="N124" s="1">
        <v>0</v>
      </c>
      <c r="O124" s="1">
        <v>0</v>
      </c>
      <c r="P124" s="1">
        <v>1</v>
      </c>
      <c r="Q124" s="1">
        <v>1</v>
      </c>
      <c r="R124" s="1">
        <v>1</v>
      </c>
      <c r="S124" s="1">
        <v>0.5</v>
      </c>
      <c r="T124" s="1">
        <v>1</v>
      </c>
      <c r="U124" s="1">
        <v>1</v>
      </c>
      <c r="V124" s="1">
        <v>0.5</v>
      </c>
      <c r="W124" s="1">
        <v>1</v>
      </c>
      <c r="X124" s="1">
        <v>1</v>
      </c>
      <c r="Y124" s="1">
        <v>0.5</v>
      </c>
      <c r="Z124" s="7">
        <f t="shared" si="5"/>
        <v>0.75</v>
      </c>
      <c r="AA124" s="8" t="str">
        <f t="shared" si="6"/>
        <v>MEDIANAMENTE RIESGOSOS</v>
      </c>
      <c r="AB124" s="8" t="str">
        <f t="shared" si="7"/>
        <v>Moderado nivel de riesgo</v>
      </c>
    </row>
    <row r="125" spans="1:28" x14ac:dyDescent="0.2">
      <c r="A125" s="5" t="s">
        <v>335</v>
      </c>
      <c r="B125" s="5">
        <v>58</v>
      </c>
      <c r="C125" s="6" t="str">
        <f t="shared" si="4"/>
        <v>Adulto</v>
      </c>
      <c r="D125" s="5" t="s">
        <v>48</v>
      </c>
      <c r="E125" s="5" t="s">
        <v>99</v>
      </c>
      <c r="F125" s="5" t="s">
        <v>43</v>
      </c>
      <c r="G125" s="5" t="s">
        <v>47</v>
      </c>
      <c r="H125" s="5" t="s">
        <v>45</v>
      </c>
      <c r="I125" s="5" t="s">
        <v>51</v>
      </c>
      <c r="J125" s="5">
        <v>2015</v>
      </c>
      <c r="L125" s="1">
        <v>1</v>
      </c>
      <c r="M125" s="1">
        <v>1</v>
      </c>
      <c r="N125" s="1">
        <v>1</v>
      </c>
      <c r="O125" s="1">
        <v>1</v>
      </c>
      <c r="P125" s="1">
        <v>1</v>
      </c>
      <c r="Q125" s="1">
        <v>1</v>
      </c>
      <c r="R125" s="1">
        <v>1</v>
      </c>
      <c r="S125" s="1">
        <v>1</v>
      </c>
      <c r="T125" s="1">
        <v>1</v>
      </c>
      <c r="U125" s="1">
        <v>1</v>
      </c>
      <c r="V125" s="1">
        <v>1</v>
      </c>
      <c r="W125" s="1">
        <v>1</v>
      </c>
      <c r="X125" s="1">
        <v>1</v>
      </c>
      <c r="Y125" s="1">
        <v>1</v>
      </c>
      <c r="Z125" s="7">
        <f t="shared" si="5"/>
        <v>1</v>
      </c>
      <c r="AA125" s="8" t="str">
        <f t="shared" si="6"/>
        <v>SEGUROS</v>
      </c>
      <c r="AB125" s="8" t="str">
        <f t="shared" si="7"/>
        <v>Bajo nivel de riesgo</v>
      </c>
    </row>
    <row r="126" spans="1:28" x14ac:dyDescent="0.2">
      <c r="A126" s="5" t="s">
        <v>336</v>
      </c>
      <c r="B126" s="5">
        <v>58</v>
      </c>
      <c r="C126" s="6" t="str">
        <f t="shared" si="4"/>
        <v>Adulto</v>
      </c>
      <c r="D126" s="5" t="s">
        <v>41</v>
      </c>
      <c r="E126" s="5" t="s">
        <v>72</v>
      </c>
      <c r="F126" s="5" t="s">
        <v>43</v>
      </c>
      <c r="G126" s="5" t="s">
        <v>44</v>
      </c>
      <c r="H126" s="5" t="s">
        <v>51</v>
      </c>
      <c r="I126" s="5" t="s">
        <v>51</v>
      </c>
      <c r="J126" s="5">
        <v>2008</v>
      </c>
      <c r="L126" s="1">
        <v>0</v>
      </c>
      <c r="M126" s="1">
        <v>1</v>
      </c>
      <c r="N126" s="1">
        <v>1</v>
      </c>
      <c r="O126" s="1">
        <v>1</v>
      </c>
      <c r="P126" s="1">
        <v>1</v>
      </c>
      <c r="Q126" s="1">
        <v>1</v>
      </c>
      <c r="R126" s="1">
        <v>1</v>
      </c>
      <c r="S126" s="1">
        <v>1</v>
      </c>
      <c r="T126" s="1">
        <v>1</v>
      </c>
      <c r="U126" s="1">
        <v>0</v>
      </c>
      <c r="V126" s="1">
        <v>0.5</v>
      </c>
      <c r="W126" s="1">
        <v>0.5</v>
      </c>
      <c r="X126" s="1">
        <v>0.5</v>
      </c>
      <c r="Y126" s="1">
        <v>0</v>
      </c>
      <c r="Z126" s="7">
        <f t="shared" si="5"/>
        <v>0.6785714285714286</v>
      </c>
      <c r="AA126" s="8" t="str">
        <f t="shared" si="6"/>
        <v>MEDIANAMENTE RIESGOSOS</v>
      </c>
      <c r="AB126" s="8" t="str">
        <f t="shared" si="7"/>
        <v>Moderado nivel de riesgo</v>
      </c>
    </row>
    <row r="127" spans="1:28" x14ac:dyDescent="0.2">
      <c r="A127" s="5" t="s">
        <v>337</v>
      </c>
      <c r="B127" s="5">
        <v>21</v>
      </c>
      <c r="C127" s="6" t="str">
        <f t="shared" si="4"/>
        <v>Adulto Joven</v>
      </c>
      <c r="D127" s="5" t="s">
        <v>48</v>
      </c>
      <c r="E127" s="5" t="s">
        <v>42</v>
      </c>
      <c r="F127" s="5" t="s">
        <v>43</v>
      </c>
      <c r="G127" s="5" t="s">
        <v>44</v>
      </c>
      <c r="H127" s="5" t="s">
        <v>45</v>
      </c>
      <c r="I127" s="5" t="s">
        <v>45</v>
      </c>
      <c r="J127" s="5">
        <v>2015</v>
      </c>
      <c r="L127" s="1">
        <v>1</v>
      </c>
      <c r="M127" s="1">
        <v>1</v>
      </c>
      <c r="N127" s="1">
        <v>0</v>
      </c>
      <c r="O127" s="1">
        <v>1</v>
      </c>
      <c r="P127" s="1">
        <v>1</v>
      </c>
      <c r="Q127" s="1">
        <v>1</v>
      </c>
      <c r="R127" s="1">
        <v>1</v>
      </c>
      <c r="S127" s="1">
        <v>1</v>
      </c>
      <c r="T127" s="1">
        <v>0</v>
      </c>
      <c r="U127" s="1">
        <v>1</v>
      </c>
      <c r="V127" s="1">
        <v>1</v>
      </c>
      <c r="W127" s="1">
        <v>1</v>
      </c>
      <c r="X127" s="1">
        <v>1</v>
      </c>
      <c r="Y127" s="1">
        <v>0</v>
      </c>
      <c r="Z127" s="7">
        <f t="shared" si="5"/>
        <v>0.7857142857142857</v>
      </c>
      <c r="AA127" s="8" t="str">
        <f t="shared" si="6"/>
        <v>SEGUROS</v>
      </c>
      <c r="AB127" s="8" t="str">
        <f t="shared" si="7"/>
        <v>Moderado nivel de riesgo</v>
      </c>
    </row>
    <row r="128" spans="1:28" x14ac:dyDescent="0.2">
      <c r="A128" s="5" t="s">
        <v>338</v>
      </c>
      <c r="B128" s="5">
        <v>21</v>
      </c>
      <c r="C128" s="6" t="str">
        <f t="shared" si="4"/>
        <v>Adulto Joven</v>
      </c>
      <c r="D128" s="5" t="s">
        <v>41</v>
      </c>
      <c r="E128" s="5" t="s">
        <v>100</v>
      </c>
      <c r="F128" s="5" t="s">
        <v>43</v>
      </c>
      <c r="G128" s="5" t="s">
        <v>47</v>
      </c>
      <c r="H128" s="5" t="s">
        <v>45</v>
      </c>
      <c r="I128" s="5" t="s">
        <v>49</v>
      </c>
      <c r="J128" s="5">
        <v>2013</v>
      </c>
      <c r="L128" s="1">
        <v>0</v>
      </c>
      <c r="M128" s="1">
        <v>1</v>
      </c>
      <c r="N128" s="1">
        <v>1</v>
      </c>
      <c r="O128" s="1">
        <v>1</v>
      </c>
      <c r="P128" s="1">
        <v>1</v>
      </c>
      <c r="Q128" s="1">
        <v>1</v>
      </c>
      <c r="R128" s="1">
        <v>1</v>
      </c>
      <c r="S128" s="1">
        <v>1</v>
      </c>
      <c r="T128" s="1">
        <v>0</v>
      </c>
      <c r="U128" s="1">
        <v>1</v>
      </c>
      <c r="V128" s="1">
        <v>1</v>
      </c>
      <c r="W128" s="1">
        <v>1</v>
      </c>
      <c r="X128" s="1">
        <v>1</v>
      </c>
      <c r="Y128" s="1">
        <v>1</v>
      </c>
      <c r="Z128" s="7">
        <f t="shared" si="5"/>
        <v>0.8571428571428571</v>
      </c>
      <c r="AA128" s="8" t="str">
        <f t="shared" si="6"/>
        <v>SEGUROS</v>
      </c>
      <c r="AB128" s="8" t="str">
        <f t="shared" si="7"/>
        <v>Bajo nivel de riesgo</v>
      </c>
    </row>
    <row r="129" spans="1:28" x14ac:dyDescent="0.2">
      <c r="A129" s="5" t="s">
        <v>339</v>
      </c>
      <c r="B129" s="5">
        <v>20</v>
      </c>
      <c r="C129" s="6" t="str">
        <f t="shared" si="4"/>
        <v>Adulto Joven</v>
      </c>
      <c r="D129" s="5" t="s">
        <v>48</v>
      </c>
      <c r="E129" s="5" t="s">
        <v>101</v>
      </c>
      <c r="F129" s="5" t="s">
        <v>43</v>
      </c>
      <c r="G129" s="5" t="s">
        <v>44</v>
      </c>
      <c r="H129" s="5" t="s">
        <v>45</v>
      </c>
      <c r="I129" s="5" t="s">
        <v>45</v>
      </c>
      <c r="J129" s="5">
        <v>2011</v>
      </c>
      <c r="L129" s="1">
        <v>1</v>
      </c>
      <c r="M129" s="1">
        <v>1</v>
      </c>
      <c r="N129" s="1">
        <v>1</v>
      </c>
      <c r="O129" s="1">
        <v>1</v>
      </c>
      <c r="P129" s="1">
        <v>1</v>
      </c>
      <c r="Q129" s="1">
        <v>0</v>
      </c>
      <c r="R129" s="1">
        <v>0</v>
      </c>
      <c r="S129" s="1">
        <v>1</v>
      </c>
      <c r="T129" s="1">
        <v>1</v>
      </c>
      <c r="U129" s="1">
        <v>0</v>
      </c>
      <c r="V129" s="1">
        <v>0.5</v>
      </c>
      <c r="W129" s="1">
        <v>0.5</v>
      </c>
      <c r="X129" s="1">
        <v>0.5</v>
      </c>
      <c r="Y129" s="1">
        <v>0.5</v>
      </c>
      <c r="Z129" s="7">
        <f t="shared" si="5"/>
        <v>0.6428571428571429</v>
      </c>
      <c r="AA129" s="8" t="str">
        <f t="shared" si="6"/>
        <v>MEDIANAMENTE RIESGOSOS</v>
      </c>
      <c r="AB129" s="8" t="str">
        <f t="shared" si="7"/>
        <v>Moderado nivel de riesgo</v>
      </c>
    </row>
    <row r="130" spans="1:28" x14ac:dyDescent="0.2">
      <c r="A130" s="5" t="s">
        <v>340</v>
      </c>
      <c r="B130" s="5">
        <v>35</v>
      </c>
      <c r="C130" s="6" t="str">
        <f t="shared" si="4"/>
        <v>Adulto</v>
      </c>
      <c r="D130" s="5" t="s">
        <v>41</v>
      </c>
      <c r="E130" s="5" t="s">
        <v>42</v>
      </c>
      <c r="F130" s="5" t="s">
        <v>43</v>
      </c>
      <c r="G130" s="5" t="s">
        <v>47</v>
      </c>
      <c r="H130" s="5" t="s">
        <v>51</v>
      </c>
      <c r="I130" s="5" t="s">
        <v>45</v>
      </c>
      <c r="J130" s="5">
        <v>2012</v>
      </c>
      <c r="L130" s="1">
        <v>0</v>
      </c>
      <c r="M130" s="1">
        <v>0.5</v>
      </c>
      <c r="N130" s="1">
        <v>1</v>
      </c>
      <c r="O130" s="1">
        <v>1</v>
      </c>
      <c r="P130" s="1">
        <v>1</v>
      </c>
      <c r="Q130" s="1">
        <v>0</v>
      </c>
      <c r="R130" s="1">
        <v>1</v>
      </c>
      <c r="S130" s="1">
        <v>1</v>
      </c>
      <c r="T130" s="1">
        <v>1</v>
      </c>
      <c r="U130" s="1">
        <v>0</v>
      </c>
      <c r="V130" s="1">
        <v>1</v>
      </c>
      <c r="W130" s="1">
        <v>1</v>
      </c>
      <c r="X130" s="1">
        <v>0.5</v>
      </c>
      <c r="Y130" s="1">
        <v>1</v>
      </c>
      <c r="Z130" s="7">
        <f t="shared" si="5"/>
        <v>0.7142857142857143</v>
      </c>
      <c r="AA130" s="8" t="str">
        <f t="shared" si="6"/>
        <v>MEDIANAMENTE RIESGOSOS</v>
      </c>
      <c r="AB130" s="8" t="str">
        <f t="shared" si="7"/>
        <v>Moderado nivel de riesgo</v>
      </c>
    </row>
    <row r="131" spans="1:28" x14ac:dyDescent="0.2">
      <c r="A131" s="5" t="s">
        <v>341</v>
      </c>
      <c r="B131" s="5">
        <v>32</v>
      </c>
      <c r="C131" s="6" t="str">
        <f t="shared" ref="C131:C194" si="8">IF((B131&lt;18),"Niño/Adolescente",(IF(AND((B131&gt;17),(B131&lt;30)),"Adulto Joven",(IF(AND((B131&gt;29),(B131&lt;60)),"Adulto","Adulto Mayor")))))</f>
        <v>Adulto</v>
      </c>
      <c r="D131" s="5" t="s">
        <v>48</v>
      </c>
      <c r="E131" s="5" t="s">
        <v>42</v>
      </c>
      <c r="F131" s="5" t="s">
        <v>43</v>
      </c>
      <c r="G131" s="5" t="s">
        <v>47</v>
      </c>
      <c r="H131" s="5" t="s">
        <v>51</v>
      </c>
      <c r="I131" s="5" t="s">
        <v>51</v>
      </c>
      <c r="J131" s="5">
        <v>2013</v>
      </c>
      <c r="L131" s="1">
        <v>0</v>
      </c>
      <c r="M131" s="1">
        <v>1</v>
      </c>
      <c r="N131" s="1">
        <v>0</v>
      </c>
      <c r="O131" s="1">
        <v>1</v>
      </c>
      <c r="P131" s="1">
        <v>1</v>
      </c>
      <c r="Q131" s="1">
        <v>0</v>
      </c>
      <c r="R131" s="1">
        <v>0</v>
      </c>
      <c r="S131" s="1">
        <v>0</v>
      </c>
      <c r="T131" s="1">
        <v>0</v>
      </c>
      <c r="U131" s="1">
        <v>0</v>
      </c>
      <c r="V131" s="1">
        <v>0</v>
      </c>
      <c r="W131" s="1">
        <v>0</v>
      </c>
      <c r="X131" s="1">
        <v>0.5</v>
      </c>
      <c r="Y131" s="1">
        <v>0</v>
      </c>
      <c r="Z131" s="7">
        <f t="shared" ref="Z131:Z194" si="9">(Y131+X131+W131+V131+U131+T131+S131+R131+Q131+P131+O131+N131+M131+L131)/14</f>
        <v>0.25</v>
      </c>
      <c r="AA131" s="8" t="str">
        <f t="shared" ref="AA131:AA194" si="10">IF(AND(Z131&gt;0.75,Z131&lt;=1),"SEGUROS",IF(AND(Z131&gt;0.5,Z131&lt;=0.75),"MEDIANAMENTE RIESGOSOS",IF(AND(Z131&gt;0.25,Z131&lt;=0.5),"ALTAMENTE RIESGOSOS","DE RIESGO INMINENTE")))</f>
        <v>DE RIESGO INMINENTE</v>
      </c>
      <c r="AB131" s="8" t="str">
        <f t="shared" ref="AB131:AB194" si="11">IF(AND(Z131&gt;0.8,Z131&lt;=1),"Bajo nivel de riesgo",IF(AND(Z131&gt;0.6,Z131&lt;=0.8),"Moderado nivel de riesgo",IF(AND(Z131&gt;0.4,Z131&lt;=0.6),"Considerable nivel de riesgo",IF(AND(Z131&gt;0.2,Z131&lt;=0.4),"Alto nivel de riesgo","Máximo nivel de riesgo"))))</f>
        <v>Alto nivel de riesgo</v>
      </c>
    </row>
    <row r="132" spans="1:28" x14ac:dyDescent="0.2">
      <c r="A132" s="5" t="s">
        <v>342</v>
      </c>
      <c r="B132" s="5">
        <v>25</v>
      </c>
      <c r="C132" s="6" t="str">
        <f t="shared" si="8"/>
        <v>Adulto Joven</v>
      </c>
      <c r="D132" s="5" t="s">
        <v>48</v>
      </c>
      <c r="E132" s="5" t="s">
        <v>66</v>
      </c>
      <c r="F132" s="5" t="s">
        <v>43</v>
      </c>
      <c r="G132" s="5" t="s">
        <v>44</v>
      </c>
      <c r="H132" s="5" t="s">
        <v>45</v>
      </c>
      <c r="I132" s="5" t="s">
        <v>45</v>
      </c>
      <c r="J132" s="5">
        <v>2010</v>
      </c>
      <c r="L132" s="1">
        <v>0</v>
      </c>
      <c r="M132" s="1">
        <v>0.5</v>
      </c>
      <c r="N132" s="1">
        <v>1</v>
      </c>
      <c r="O132" s="1">
        <v>0</v>
      </c>
      <c r="P132" s="1">
        <v>1</v>
      </c>
      <c r="Q132" s="1">
        <v>0</v>
      </c>
      <c r="R132" s="1">
        <v>1</v>
      </c>
      <c r="S132" s="1">
        <v>0</v>
      </c>
      <c r="T132" s="1">
        <v>0</v>
      </c>
      <c r="U132" s="1">
        <v>1</v>
      </c>
      <c r="V132" s="1">
        <v>0.5</v>
      </c>
      <c r="W132" s="1">
        <v>0.5</v>
      </c>
      <c r="X132" s="1">
        <v>0.5</v>
      </c>
      <c r="Y132" s="1">
        <v>1</v>
      </c>
      <c r="Z132" s="7">
        <f t="shared" si="9"/>
        <v>0.5</v>
      </c>
      <c r="AA132" s="8" t="str">
        <f t="shared" si="10"/>
        <v>ALTAMENTE RIESGOSOS</v>
      </c>
      <c r="AB132" s="8" t="str">
        <f t="shared" si="11"/>
        <v>Considerable nivel de riesgo</v>
      </c>
    </row>
    <row r="133" spans="1:28" x14ac:dyDescent="0.2">
      <c r="A133" s="5" t="s">
        <v>343</v>
      </c>
      <c r="B133" s="5">
        <v>24</v>
      </c>
      <c r="C133" s="6" t="str">
        <f t="shared" si="8"/>
        <v>Adulto Joven</v>
      </c>
      <c r="D133" s="5" t="s">
        <v>41</v>
      </c>
      <c r="E133" s="5" t="s">
        <v>42</v>
      </c>
      <c r="F133" s="5" t="s">
        <v>43</v>
      </c>
      <c r="G133" s="5" t="s">
        <v>44</v>
      </c>
      <c r="H133" s="5" t="s">
        <v>45</v>
      </c>
      <c r="I133" s="5" t="s">
        <v>45</v>
      </c>
      <c r="J133" s="5">
        <v>2005</v>
      </c>
      <c r="L133" s="1">
        <v>1</v>
      </c>
      <c r="M133" s="1">
        <v>1</v>
      </c>
      <c r="N133" s="1">
        <v>1</v>
      </c>
      <c r="O133" s="1">
        <v>1</v>
      </c>
      <c r="P133" s="1">
        <v>1</v>
      </c>
      <c r="Q133" s="1">
        <v>0</v>
      </c>
      <c r="R133" s="1">
        <v>1</v>
      </c>
      <c r="S133" s="1">
        <v>0</v>
      </c>
      <c r="T133" s="1">
        <v>1</v>
      </c>
      <c r="U133" s="1">
        <v>1</v>
      </c>
      <c r="V133" s="1">
        <v>1</v>
      </c>
      <c r="W133" s="1">
        <v>1</v>
      </c>
      <c r="X133" s="1">
        <v>1</v>
      </c>
      <c r="Y133" s="1">
        <v>0.5</v>
      </c>
      <c r="Z133" s="7">
        <f t="shared" si="9"/>
        <v>0.8214285714285714</v>
      </c>
      <c r="AA133" s="8" t="str">
        <f t="shared" si="10"/>
        <v>SEGUROS</v>
      </c>
      <c r="AB133" s="8" t="str">
        <f t="shared" si="11"/>
        <v>Bajo nivel de riesgo</v>
      </c>
    </row>
    <row r="134" spans="1:28" x14ac:dyDescent="0.2">
      <c r="A134" s="5" t="s">
        <v>344</v>
      </c>
      <c r="B134" s="5">
        <v>30</v>
      </c>
      <c r="C134" s="6" t="str">
        <f t="shared" si="8"/>
        <v>Adulto</v>
      </c>
      <c r="D134" s="5" t="s">
        <v>41</v>
      </c>
      <c r="E134" s="5" t="s">
        <v>57</v>
      </c>
      <c r="F134" s="5" t="s">
        <v>43</v>
      </c>
      <c r="G134" s="5" t="s">
        <v>44</v>
      </c>
      <c r="H134" s="5" t="s">
        <v>51</v>
      </c>
      <c r="I134" s="5" t="s">
        <v>51</v>
      </c>
      <c r="J134" s="5">
        <v>2012</v>
      </c>
      <c r="L134" s="1">
        <v>0</v>
      </c>
      <c r="M134" s="1">
        <v>1</v>
      </c>
      <c r="N134" s="1">
        <v>0</v>
      </c>
      <c r="O134" s="1">
        <v>0</v>
      </c>
      <c r="P134" s="1">
        <v>0</v>
      </c>
      <c r="Q134" s="1">
        <v>1</v>
      </c>
      <c r="R134" s="1">
        <v>0</v>
      </c>
      <c r="S134" s="1">
        <v>0</v>
      </c>
      <c r="T134" s="1">
        <v>1</v>
      </c>
      <c r="U134" s="1">
        <v>0</v>
      </c>
      <c r="V134" s="1">
        <v>0.5</v>
      </c>
      <c r="W134" s="1">
        <v>0</v>
      </c>
      <c r="X134" s="1">
        <v>0.5</v>
      </c>
      <c r="Y134" s="1">
        <v>0</v>
      </c>
      <c r="Z134" s="7">
        <f t="shared" si="9"/>
        <v>0.2857142857142857</v>
      </c>
      <c r="AA134" s="8" t="str">
        <f t="shared" si="10"/>
        <v>ALTAMENTE RIESGOSOS</v>
      </c>
      <c r="AB134" s="8" t="str">
        <f t="shared" si="11"/>
        <v>Alto nivel de riesgo</v>
      </c>
    </row>
    <row r="135" spans="1:28" x14ac:dyDescent="0.2">
      <c r="A135" s="5" t="s">
        <v>345</v>
      </c>
      <c r="B135" s="5">
        <v>22</v>
      </c>
      <c r="C135" s="6" t="str">
        <f t="shared" si="8"/>
        <v>Adulto Joven</v>
      </c>
      <c r="D135" s="5" t="s">
        <v>41</v>
      </c>
      <c r="E135" s="5" t="s">
        <v>95</v>
      </c>
      <c r="F135" s="5" t="s">
        <v>43</v>
      </c>
      <c r="G135" s="5" t="s">
        <v>44</v>
      </c>
      <c r="H135" s="5" t="s">
        <v>51</v>
      </c>
      <c r="I135" s="5" t="s">
        <v>45</v>
      </c>
      <c r="J135" s="5">
        <v>2009</v>
      </c>
      <c r="L135" s="1">
        <v>1</v>
      </c>
      <c r="M135" s="1">
        <v>1</v>
      </c>
      <c r="N135" s="1">
        <v>1</v>
      </c>
      <c r="O135" s="1">
        <v>0</v>
      </c>
      <c r="P135" s="1">
        <v>1</v>
      </c>
      <c r="Q135" s="1">
        <v>0</v>
      </c>
      <c r="R135" s="1">
        <v>1</v>
      </c>
      <c r="S135" s="1">
        <v>0.5</v>
      </c>
      <c r="T135" s="1">
        <v>1</v>
      </c>
      <c r="U135" s="1">
        <v>0</v>
      </c>
      <c r="V135" s="1">
        <v>0.5</v>
      </c>
      <c r="W135" s="1">
        <v>0.5</v>
      </c>
      <c r="X135" s="1">
        <v>0.5</v>
      </c>
      <c r="Y135" s="1">
        <v>0.5</v>
      </c>
      <c r="Z135" s="7">
        <f t="shared" si="9"/>
        <v>0.6071428571428571</v>
      </c>
      <c r="AA135" s="8" t="str">
        <f t="shared" si="10"/>
        <v>MEDIANAMENTE RIESGOSOS</v>
      </c>
      <c r="AB135" s="8" t="str">
        <f t="shared" si="11"/>
        <v>Moderado nivel de riesgo</v>
      </c>
    </row>
    <row r="136" spans="1:28" x14ac:dyDescent="0.2">
      <c r="A136" s="5" t="s">
        <v>346</v>
      </c>
      <c r="B136" s="5">
        <v>27</v>
      </c>
      <c r="C136" s="6" t="str">
        <f t="shared" si="8"/>
        <v>Adulto Joven</v>
      </c>
      <c r="D136" s="5" t="s">
        <v>41</v>
      </c>
      <c r="E136" s="5" t="s">
        <v>42</v>
      </c>
      <c r="F136" s="5" t="s">
        <v>43</v>
      </c>
      <c r="G136" s="5" t="s">
        <v>44</v>
      </c>
      <c r="H136" s="5" t="s">
        <v>45</v>
      </c>
      <c r="I136" s="5" t="s">
        <v>51</v>
      </c>
      <c r="J136" s="5">
        <v>2011</v>
      </c>
      <c r="L136" s="1">
        <v>0</v>
      </c>
      <c r="M136" s="1">
        <v>1</v>
      </c>
      <c r="N136" s="1">
        <v>1</v>
      </c>
      <c r="O136" s="1">
        <v>1</v>
      </c>
      <c r="P136" s="1">
        <v>1</v>
      </c>
      <c r="Q136" s="1">
        <v>0</v>
      </c>
      <c r="R136" s="1">
        <v>0</v>
      </c>
      <c r="S136" s="1">
        <v>1</v>
      </c>
      <c r="T136" s="1">
        <v>0</v>
      </c>
      <c r="U136" s="1">
        <v>1</v>
      </c>
      <c r="V136" s="1">
        <v>1</v>
      </c>
      <c r="W136" s="1">
        <v>1</v>
      </c>
      <c r="X136" s="1">
        <v>1</v>
      </c>
      <c r="Y136" s="1">
        <v>1</v>
      </c>
      <c r="Z136" s="7">
        <f t="shared" si="9"/>
        <v>0.7142857142857143</v>
      </c>
      <c r="AA136" s="8" t="str">
        <f t="shared" si="10"/>
        <v>MEDIANAMENTE RIESGOSOS</v>
      </c>
      <c r="AB136" s="8" t="str">
        <f t="shared" si="11"/>
        <v>Moderado nivel de riesgo</v>
      </c>
    </row>
    <row r="137" spans="1:28" x14ac:dyDescent="0.2">
      <c r="A137" s="5" t="s">
        <v>347</v>
      </c>
      <c r="B137" s="5">
        <v>27</v>
      </c>
      <c r="C137" s="6" t="str">
        <f t="shared" si="8"/>
        <v>Adulto Joven</v>
      </c>
      <c r="D137" s="5" t="s">
        <v>41</v>
      </c>
      <c r="E137" s="5" t="s">
        <v>57</v>
      </c>
      <c r="F137" s="5" t="s">
        <v>43</v>
      </c>
      <c r="G137" s="5" t="s">
        <v>44</v>
      </c>
      <c r="H137" s="5" t="s">
        <v>49</v>
      </c>
      <c r="I137" s="5" t="s">
        <v>45</v>
      </c>
      <c r="J137" s="5">
        <v>2015</v>
      </c>
      <c r="L137" s="1">
        <v>0</v>
      </c>
      <c r="M137" s="1">
        <v>1</v>
      </c>
      <c r="N137" s="1">
        <v>1</v>
      </c>
      <c r="O137" s="1">
        <v>1</v>
      </c>
      <c r="P137" s="1">
        <v>1</v>
      </c>
      <c r="Q137" s="1">
        <v>0</v>
      </c>
      <c r="R137" s="1">
        <v>1</v>
      </c>
      <c r="S137" s="1">
        <v>0.5</v>
      </c>
      <c r="T137" s="1">
        <v>0</v>
      </c>
      <c r="U137" s="1">
        <v>1</v>
      </c>
      <c r="V137" s="1">
        <v>1</v>
      </c>
      <c r="W137" s="1">
        <v>1</v>
      </c>
      <c r="X137" s="1">
        <v>1</v>
      </c>
      <c r="Y137" s="1">
        <v>0</v>
      </c>
      <c r="Z137" s="7">
        <f t="shared" si="9"/>
        <v>0.6785714285714286</v>
      </c>
      <c r="AA137" s="8" t="str">
        <f t="shared" si="10"/>
        <v>MEDIANAMENTE RIESGOSOS</v>
      </c>
      <c r="AB137" s="8" t="str">
        <f t="shared" si="11"/>
        <v>Moderado nivel de riesgo</v>
      </c>
    </row>
    <row r="138" spans="1:28" x14ac:dyDescent="0.2">
      <c r="A138" s="5" t="s">
        <v>348</v>
      </c>
      <c r="B138" s="5">
        <v>22</v>
      </c>
      <c r="C138" s="6" t="str">
        <f t="shared" si="8"/>
        <v>Adulto Joven</v>
      </c>
      <c r="D138" s="5" t="s">
        <v>48</v>
      </c>
      <c r="E138" s="5" t="s">
        <v>46</v>
      </c>
      <c r="F138" s="5" t="s">
        <v>50</v>
      </c>
      <c r="G138" s="5" t="s">
        <v>47</v>
      </c>
      <c r="H138" s="5" t="s">
        <v>45</v>
      </c>
      <c r="I138" s="5" t="s">
        <v>45</v>
      </c>
      <c r="J138" s="5">
        <v>2010</v>
      </c>
      <c r="L138" s="1">
        <v>1</v>
      </c>
      <c r="M138" s="1">
        <v>1</v>
      </c>
      <c r="N138" s="1">
        <v>1</v>
      </c>
      <c r="O138" s="1">
        <v>1</v>
      </c>
      <c r="P138" s="1">
        <v>1</v>
      </c>
      <c r="Q138" s="1">
        <v>1</v>
      </c>
      <c r="R138" s="1">
        <v>1</v>
      </c>
      <c r="S138" s="1">
        <v>1</v>
      </c>
      <c r="T138" s="1">
        <v>0</v>
      </c>
      <c r="U138" s="1">
        <v>1</v>
      </c>
      <c r="V138" s="1">
        <v>1</v>
      </c>
      <c r="W138" s="1">
        <v>0.5</v>
      </c>
      <c r="X138" s="1">
        <v>0.5</v>
      </c>
      <c r="Y138" s="1">
        <v>1</v>
      </c>
      <c r="Z138" s="7">
        <f t="shared" si="9"/>
        <v>0.8571428571428571</v>
      </c>
      <c r="AA138" s="8" t="str">
        <f t="shared" si="10"/>
        <v>SEGUROS</v>
      </c>
      <c r="AB138" s="8" t="str">
        <f t="shared" si="11"/>
        <v>Bajo nivel de riesgo</v>
      </c>
    </row>
    <row r="139" spans="1:28" x14ac:dyDescent="0.2">
      <c r="A139" s="5" t="s">
        <v>349</v>
      </c>
      <c r="B139" s="5">
        <v>19</v>
      </c>
      <c r="C139" s="6" t="str">
        <f t="shared" si="8"/>
        <v>Adulto Joven</v>
      </c>
      <c r="D139" s="5" t="s">
        <v>41</v>
      </c>
      <c r="E139" s="5" t="s">
        <v>42</v>
      </c>
      <c r="F139" s="5" t="s">
        <v>43</v>
      </c>
      <c r="G139" s="5" t="s">
        <v>47</v>
      </c>
      <c r="H139" s="5" t="s">
        <v>45</v>
      </c>
      <c r="I139" s="5" t="s">
        <v>51</v>
      </c>
      <c r="J139" s="5">
        <v>2010</v>
      </c>
      <c r="L139" s="1">
        <v>1</v>
      </c>
      <c r="M139" s="1">
        <v>1</v>
      </c>
      <c r="N139" s="1">
        <v>1</v>
      </c>
      <c r="O139" s="1">
        <v>0</v>
      </c>
      <c r="P139" s="1">
        <v>1</v>
      </c>
      <c r="Q139" s="1">
        <v>0</v>
      </c>
      <c r="R139" s="1">
        <v>0</v>
      </c>
      <c r="S139" s="1">
        <v>0.5</v>
      </c>
      <c r="T139" s="1">
        <v>0</v>
      </c>
      <c r="U139" s="1">
        <v>0</v>
      </c>
      <c r="V139" s="1">
        <v>0.5</v>
      </c>
      <c r="W139" s="1">
        <v>0.5</v>
      </c>
      <c r="X139" s="1">
        <v>1</v>
      </c>
      <c r="Y139" s="1">
        <v>0.5</v>
      </c>
      <c r="Z139" s="7">
        <f t="shared" si="9"/>
        <v>0.5</v>
      </c>
      <c r="AA139" s="8" t="str">
        <f t="shared" si="10"/>
        <v>ALTAMENTE RIESGOSOS</v>
      </c>
      <c r="AB139" s="8" t="str">
        <f t="shared" si="11"/>
        <v>Considerable nivel de riesgo</v>
      </c>
    </row>
    <row r="140" spans="1:28" x14ac:dyDescent="0.2">
      <c r="A140" s="5" t="s">
        <v>350</v>
      </c>
      <c r="B140" s="5">
        <v>23</v>
      </c>
      <c r="C140" s="6" t="str">
        <f t="shared" si="8"/>
        <v>Adulto Joven</v>
      </c>
      <c r="D140" s="5" t="s">
        <v>41</v>
      </c>
      <c r="E140" s="5" t="s">
        <v>102</v>
      </c>
      <c r="F140" s="5" t="s">
        <v>43</v>
      </c>
      <c r="G140" s="5" t="s">
        <v>47</v>
      </c>
      <c r="H140" s="5" t="s">
        <v>51</v>
      </c>
      <c r="I140" s="5" t="s">
        <v>51</v>
      </c>
      <c r="J140" s="5">
        <v>2010</v>
      </c>
      <c r="L140" s="1">
        <v>0</v>
      </c>
      <c r="M140" s="1">
        <v>0.5</v>
      </c>
      <c r="N140" s="1">
        <v>0</v>
      </c>
      <c r="O140" s="1">
        <v>1</v>
      </c>
      <c r="P140" s="1">
        <v>1</v>
      </c>
      <c r="Q140" s="1">
        <v>1</v>
      </c>
      <c r="R140" s="1">
        <v>0</v>
      </c>
      <c r="S140" s="1">
        <v>1</v>
      </c>
      <c r="T140" s="1">
        <v>0</v>
      </c>
      <c r="U140" s="1">
        <v>1</v>
      </c>
      <c r="V140" s="1">
        <v>0.5</v>
      </c>
      <c r="W140" s="1">
        <v>0.5</v>
      </c>
      <c r="X140" s="1">
        <v>1</v>
      </c>
      <c r="Y140" s="1">
        <v>1</v>
      </c>
      <c r="Z140" s="7">
        <f t="shared" si="9"/>
        <v>0.6071428571428571</v>
      </c>
      <c r="AA140" s="8" t="str">
        <f t="shared" si="10"/>
        <v>MEDIANAMENTE RIESGOSOS</v>
      </c>
      <c r="AB140" s="8" t="str">
        <f t="shared" si="11"/>
        <v>Moderado nivel de riesgo</v>
      </c>
    </row>
    <row r="141" spans="1:28" x14ac:dyDescent="0.2">
      <c r="A141" s="5" t="s">
        <v>351</v>
      </c>
      <c r="B141" s="5">
        <v>27</v>
      </c>
      <c r="C141" s="6" t="str">
        <f t="shared" si="8"/>
        <v>Adulto Joven</v>
      </c>
      <c r="D141" s="5" t="s">
        <v>48</v>
      </c>
      <c r="E141" s="5" t="s">
        <v>42</v>
      </c>
      <c r="F141" s="5" t="s">
        <v>50</v>
      </c>
      <c r="G141" s="5" t="s">
        <v>44</v>
      </c>
      <c r="H141" s="5" t="s">
        <v>49</v>
      </c>
      <c r="I141" s="5" t="s">
        <v>49</v>
      </c>
      <c r="J141" s="5">
        <v>2008</v>
      </c>
      <c r="L141" s="1">
        <v>1</v>
      </c>
      <c r="M141" s="1">
        <v>1</v>
      </c>
      <c r="N141" s="1">
        <v>0</v>
      </c>
      <c r="O141" s="1">
        <v>1</v>
      </c>
      <c r="P141" s="1">
        <v>1</v>
      </c>
      <c r="Q141" s="1">
        <v>0</v>
      </c>
      <c r="R141" s="1">
        <v>0</v>
      </c>
      <c r="S141" s="1">
        <v>0.5</v>
      </c>
      <c r="T141" s="1">
        <v>1</v>
      </c>
      <c r="U141" s="1">
        <v>0</v>
      </c>
      <c r="V141" s="1">
        <v>0.5</v>
      </c>
      <c r="W141" s="1">
        <v>0.5</v>
      </c>
      <c r="X141" s="1">
        <v>1</v>
      </c>
      <c r="Y141" s="1">
        <v>0.5</v>
      </c>
      <c r="Z141" s="7">
        <f t="shared" si="9"/>
        <v>0.5714285714285714</v>
      </c>
      <c r="AA141" s="8" t="str">
        <f t="shared" si="10"/>
        <v>MEDIANAMENTE RIESGOSOS</v>
      </c>
      <c r="AB141" s="8" t="str">
        <f t="shared" si="11"/>
        <v>Considerable nivel de riesgo</v>
      </c>
    </row>
    <row r="142" spans="1:28" x14ac:dyDescent="0.2">
      <c r="A142" s="5" t="s">
        <v>352</v>
      </c>
      <c r="B142" s="5">
        <v>27</v>
      </c>
      <c r="C142" s="6" t="str">
        <f t="shared" si="8"/>
        <v>Adulto Joven</v>
      </c>
      <c r="D142" s="5" t="s">
        <v>41</v>
      </c>
      <c r="E142" s="5" t="s">
        <v>103</v>
      </c>
      <c r="F142" s="5" t="s">
        <v>43</v>
      </c>
      <c r="G142" s="5" t="s">
        <v>44</v>
      </c>
      <c r="H142" s="5" t="s">
        <v>49</v>
      </c>
      <c r="I142" s="5" t="s">
        <v>45</v>
      </c>
      <c r="J142" s="5">
        <v>2010</v>
      </c>
      <c r="L142" s="1">
        <v>0</v>
      </c>
      <c r="M142" s="1">
        <v>1</v>
      </c>
      <c r="N142" s="1">
        <v>0</v>
      </c>
      <c r="O142" s="1">
        <v>0</v>
      </c>
      <c r="P142" s="1">
        <v>1</v>
      </c>
      <c r="Q142" s="1">
        <v>1</v>
      </c>
      <c r="R142" s="1">
        <v>0</v>
      </c>
      <c r="S142" s="1">
        <v>1</v>
      </c>
      <c r="T142" s="1">
        <v>0</v>
      </c>
      <c r="U142" s="1">
        <v>1</v>
      </c>
      <c r="V142" s="1">
        <v>1</v>
      </c>
      <c r="W142" s="1">
        <v>0.5</v>
      </c>
      <c r="X142" s="1">
        <v>1</v>
      </c>
      <c r="Y142" s="1">
        <v>1</v>
      </c>
      <c r="Z142" s="7">
        <f t="shared" si="9"/>
        <v>0.6071428571428571</v>
      </c>
      <c r="AA142" s="8" t="str">
        <f t="shared" si="10"/>
        <v>MEDIANAMENTE RIESGOSOS</v>
      </c>
      <c r="AB142" s="8" t="str">
        <f t="shared" si="11"/>
        <v>Moderado nivel de riesgo</v>
      </c>
    </row>
    <row r="143" spans="1:28" x14ac:dyDescent="0.2">
      <c r="A143" s="5" t="s">
        <v>353</v>
      </c>
      <c r="B143" s="5">
        <v>22</v>
      </c>
      <c r="C143" s="6" t="str">
        <f t="shared" si="8"/>
        <v>Adulto Joven</v>
      </c>
      <c r="D143" s="5" t="s">
        <v>41</v>
      </c>
      <c r="E143" s="5" t="s">
        <v>95</v>
      </c>
      <c r="F143" s="5" t="s">
        <v>43</v>
      </c>
      <c r="G143" s="5" t="s">
        <v>44</v>
      </c>
      <c r="H143" s="5" t="s">
        <v>51</v>
      </c>
      <c r="I143" s="5" t="s">
        <v>45</v>
      </c>
      <c r="J143" s="5">
        <v>2009</v>
      </c>
      <c r="L143" s="1">
        <v>1</v>
      </c>
      <c r="M143" s="1">
        <v>1</v>
      </c>
      <c r="N143" s="1">
        <v>1</v>
      </c>
      <c r="O143" s="1">
        <v>0</v>
      </c>
      <c r="P143" s="1">
        <v>1</v>
      </c>
      <c r="Q143" s="1">
        <v>0</v>
      </c>
      <c r="R143" s="1">
        <v>1</v>
      </c>
      <c r="S143" s="1">
        <v>0.5</v>
      </c>
      <c r="T143" s="1">
        <v>1</v>
      </c>
      <c r="U143" s="1">
        <v>0</v>
      </c>
      <c r="V143" s="1">
        <v>0.5</v>
      </c>
      <c r="W143" s="1">
        <v>0.5</v>
      </c>
      <c r="X143" s="1">
        <v>0.5</v>
      </c>
      <c r="Y143" s="1">
        <v>0.5</v>
      </c>
      <c r="Z143" s="7">
        <f t="shared" si="9"/>
        <v>0.6071428571428571</v>
      </c>
      <c r="AA143" s="8" t="str">
        <f t="shared" si="10"/>
        <v>MEDIANAMENTE RIESGOSOS</v>
      </c>
      <c r="AB143" s="8" t="str">
        <f t="shared" si="11"/>
        <v>Moderado nivel de riesgo</v>
      </c>
    </row>
    <row r="144" spans="1:28" x14ac:dyDescent="0.2">
      <c r="A144" s="5" t="s">
        <v>354</v>
      </c>
      <c r="B144" s="5">
        <v>26</v>
      </c>
      <c r="C144" s="6" t="str">
        <f t="shared" si="8"/>
        <v>Adulto Joven</v>
      </c>
      <c r="D144" s="5" t="s">
        <v>48</v>
      </c>
      <c r="E144" s="5" t="s">
        <v>104</v>
      </c>
      <c r="F144" s="5" t="s">
        <v>43</v>
      </c>
      <c r="G144" s="5" t="s">
        <v>44</v>
      </c>
      <c r="H144" s="5" t="s">
        <v>45</v>
      </c>
      <c r="I144" s="5" t="s">
        <v>51</v>
      </c>
      <c r="J144" s="5">
        <v>2012</v>
      </c>
      <c r="L144" s="1">
        <v>0</v>
      </c>
      <c r="M144" s="1">
        <v>1</v>
      </c>
      <c r="N144" s="1">
        <v>1</v>
      </c>
      <c r="O144" s="1">
        <v>1</v>
      </c>
      <c r="P144" s="1">
        <v>1</v>
      </c>
      <c r="Q144" s="1">
        <v>1</v>
      </c>
      <c r="R144" s="1">
        <v>1</v>
      </c>
      <c r="S144" s="1">
        <v>1</v>
      </c>
      <c r="T144" s="1">
        <v>1</v>
      </c>
      <c r="U144" s="1">
        <v>0</v>
      </c>
      <c r="V144" s="1">
        <v>0.5</v>
      </c>
      <c r="W144" s="1">
        <v>0.5</v>
      </c>
      <c r="X144" s="1">
        <v>1</v>
      </c>
      <c r="Y144" s="1">
        <v>0</v>
      </c>
      <c r="Z144" s="7">
        <f t="shared" si="9"/>
        <v>0.7142857142857143</v>
      </c>
      <c r="AA144" s="8" t="str">
        <f t="shared" si="10"/>
        <v>MEDIANAMENTE RIESGOSOS</v>
      </c>
      <c r="AB144" s="8" t="str">
        <f t="shared" si="11"/>
        <v>Moderado nivel de riesgo</v>
      </c>
    </row>
    <row r="145" spans="1:28" x14ac:dyDescent="0.2">
      <c r="A145" s="5" t="s">
        <v>355</v>
      </c>
      <c r="B145" s="5">
        <v>32</v>
      </c>
      <c r="C145" s="6" t="str">
        <f t="shared" si="8"/>
        <v>Adulto</v>
      </c>
      <c r="D145" s="5" t="s">
        <v>41</v>
      </c>
      <c r="E145" s="5" t="s">
        <v>72</v>
      </c>
      <c r="F145" s="5" t="s">
        <v>43</v>
      </c>
      <c r="G145" s="5" t="s">
        <v>47</v>
      </c>
      <c r="H145" s="5" t="s">
        <v>51</v>
      </c>
      <c r="I145" s="5" t="s">
        <v>51</v>
      </c>
      <c r="J145" s="5">
        <v>2010</v>
      </c>
      <c r="L145" s="1">
        <v>0</v>
      </c>
      <c r="M145" s="1">
        <v>1</v>
      </c>
      <c r="N145" s="1">
        <v>1</v>
      </c>
      <c r="O145" s="1">
        <v>1</v>
      </c>
      <c r="P145" s="1">
        <v>1</v>
      </c>
      <c r="Q145" s="1">
        <v>1</v>
      </c>
      <c r="R145" s="1">
        <v>1</v>
      </c>
      <c r="S145" s="1">
        <v>0</v>
      </c>
      <c r="T145" s="1">
        <v>1</v>
      </c>
      <c r="U145" s="1">
        <v>0</v>
      </c>
      <c r="V145" s="1">
        <v>1</v>
      </c>
      <c r="W145" s="1">
        <v>1</v>
      </c>
      <c r="X145" s="1">
        <v>1</v>
      </c>
      <c r="Y145" s="1">
        <v>0</v>
      </c>
      <c r="Z145" s="7">
        <f t="shared" si="9"/>
        <v>0.7142857142857143</v>
      </c>
      <c r="AA145" s="8" t="str">
        <f t="shared" si="10"/>
        <v>MEDIANAMENTE RIESGOSOS</v>
      </c>
      <c r="AB145" s="8" t="str">
        <f t="shared" si="11"/>
        <v>Moderado nivel de riesgo</v>
      </c>
    </row>
    <row r="146" spans="1:28" x14ac:dyDescent="0.2">
      <c r="A146" s="5" t="s">
        <v>356</v>
      </c>
      <c r="B146" s="5">
        <v>27</v>
      </c>
      <c r="C146" s="6" t="str">
        <f t="shared" si="8"/>
        <v>Adulto Joven</v>
      </c>
      <c r="D146" s="5" t="s">
        <v>48</v>
      </c>
      <c r="E146" s="5" t="s">
        <v>42</v>
      </c>
      <c r="F146" s="5" t="s">
        <v>43</v>
      </c>
      <c r="G146" s="5" t="s">
        <v>47</v>
      </c>
      <c r="H146" s="5" t="s">
        <v>45</v>
      </c>
      <c r="I146" s="5" t="s">
        <v>45</v>
      </c>
      <c r="J146" s="5">
        <v>2008</v>
      </c>
      <c r="L146" s="1">
        <v>1</v>
      </c>
      <c r="M146" s="1">
        <v>1</v>
      </c>
      <c r="N146" s="1">
        <v>1</v>
      </c>
      <c r="O146" s="1">
        <v>1</v>
      </c>
      <c r="P146" s="1">
        <v>1</v>
      </c>
      <c r="Q146" s="1">
        <v>0</v>
      </c>
      <c r="R146" s="1">
        <v>1</v>
      </c>
      <c r="S146" s="1">
        <v>1</v>
      </c>
      <c r="T146" s="1">
        <v>1</v>
      </c>
      <c r="U146" s="1">
        <v>1</v>
      </c>
      <c r="V146" s="1">
        <v>0.5</v>
      </c>
      <c r="W146" s="1">
        <v>0.5</v>
      </c>
      <c r="X146" s="1">
        <v>1</v>
      </c>
      <c r="Y146" s="1">
        <v>0.5</v>
      </c>
      <c r="Z146" s="7">
        <f t="shared" si="9"/>
        <v>0.8214285714285714</v>
      </c>
      <c r="AA146" s="8" t="str">
        <f t="shared" si="10"/>
        <v>SEGUROS</v>
      </c>
      <c r="AB146" s="8" t="str">
        <f t="shared" si="11"/>
        <v>Bajo nivel de riesgo</v>
      </c>
    </row>
    <row r="147" spans="1:28" x14ac:dyDescent="0.2">
      <c r="A147" s="5" t="s">
        <v>357</v>
      </c>
      <c r="B147" s="5">
        <v>31</v>
      </c>
      <c r="C147" s="6" t="str">
        <f t="shared" si="8"/>
        <v>Adulto</v>
      </c>
      <c r="D147" s="5" t="s">
        <v>48</v>
      </c>
      <c r="E147" s="5" t="s">
        <v>42</v>
      </c>
      <c r="F147" s="5" t="s">
        <v>43</v>
      </c>
      <c r="G147" s="5" t="s">
        <v>70</v>
      </c>
      <c r="H147" s="5" t="s">
        <v>45</v>
      </c>
      <c r="I147" s="5" t="s">
        <v>51</v>
      </c>
      <c r="J147" s="5">
        <v>2014</v>
      </c>
      <c r="L147" s="1">
        <v>0</v>
      </c>
      <c r="M147" s="1">
        <v>1</v>
      </c>
      <c r="N147" s="1">
        <v>1</v>
      </c>
      <c r="O147" s="1">
        <v>1</v>
      </c>
      <c r="P147" s="1">
        <v>1</v>
      </c>
      <c r="Q147" s="1">
        <v>0</v>
      </c>
      <c r="R147" s="1">
        <v>0</v>
      </c>
      <c r="S147" s="1">
        <v>1</v>
      </c>
      <c r="T147" s="1">
        <v>0</v>
      </c>
      <c r="U147" s="1">
        <v>1</v>
      </c>
      <c r="V147" s="1">
        <v>1</v>
      </c>
      <c r="W147" s="1">
        <v>1</v>
      </c>
      <c r="X147" s="1">
        <v>0</v>
      </c>
      <c r="Y147" s="1">
        <v>1</v>
      </c>
      <c r="Z147" s="7">
        <f t="shared" si="9"/>
        <v>0.6428571428571429</v>
      </c>
      <c r="AA147" s="8" t="str">
        <f t="shared" si="10"/>
        <v>MEDIANAMENTE RIESGOSOS</v>
      </c>
      <c r="AB147" s="8" t="str">
        <f t="shared" si="11"/>
        <v>Moderado nivel de riesgo</v>
      </c>
    </row>
    <row r="148" spans="1:28" x14ac:dyDescent="0.2">
      <c r="A148" s="5" t="s">
        <v>358</v>
      </c>
      <c r="B148" s="5">
        <v>25</v>
      </c>
      <c r="C148" s="6" t="str">
        <f t="shared" si="8"/>
        <v>Adulto Joven</v>
      </c>
      <c r="D148" s="5" t="s">
        <v>41</v>
      </c>
      <c r="E148" s="5" t="s">
        <v>105</v>
      </c>
      <c r="F148" s="5" t="s">
        <v>50</v>
      </c>
      <c r="G148" s="5" t="s">
        <v>44</v>
      </c>
      <c r="H148" s="5" t="s">
        <v>45</v>
      </c>
      <c r="I148" s="5" t="s">
        <v>45</v>
      </c>
      <c r="J148" s="5">
        <v>2011</v>
      </c>
      <c r="L148" s="1">
        <v>0</v>
      </c>
      <c r="M148" s="1">
        <v>1</v>
      </c>
      <c r="N148" s="1">
        <v>0</v>
      </c>
      <c r="O148" s="1">
        <v>1</v>
      </c>
      <c r="P148" s="1">
        <v>1</v>
      </c>
      <c r="Q148" s="1">
        <v>0</v>
      </c>
      <c r="R148" s="1">
        <v>1</v>
      </c>
      <c r="S148" s="1">
        <v>0.5</v>
      </c>
      <c r="T148" s="1">
        <v>0</v>
      </c>
      <c r="U148" s="1">
        <v>1</v>
      </c>
      <c r="V148" s="1">
        <v>0.5</v>
      </c>
      <c r="W148" s="1">
        <v>0</v>
      </c>
      <c r="X148" s="1">
        <v>1</v>
      </c>
      <c r="Y148" s="1">
        <v>0</v>
      </c>
      <c r="Z148" s="7">
        <f t="shared" si="9"/>
        <v>0.5</v>
      </c>
      <c r="AA148" s="8" t="str">
        <f t="shared" si="10"/>
        <v>ALTAMENTE RIESGOSOS</v>
      </c>
      <c r="AB148" s="8" t="str">
        <f t="shared" si="11"/>
        <v>Considerable nivel de riesgo</v>
      </c>
    </row>
    <row r="149" spans="1:28" x14ac:dyDescent="0.2">
      <c r="A149" s="5" t="s">
        <v>359</v>
      </c>
      <c r="B149" s="5">
        <v>27</v>
      </c>
      <c r="C149" s="6" t="str">
        <f t="shared" si="8"/>
        <v>Adulto Joven</v>
      </c>
      <c r="D149" s="5" t="s">
        <v>41</v>
      </c>
      <c r="E149" s="5" t="s">
        <v>72</v>
      </c>
      <c r="F149" s="5" t="s">
        <v>43</v>
      </c>
      <c r="G149" s="5" t="s">
        <v>47</v>
      </c>
      <c r="H149" s="5" t="s">
        <v>51</v>
      </c>
      <c r="I149" s="5" t="s">
        <v>49</v>
      </c>
      <c r="J149" s="5">
        <v>2011</v>
      </c>
      <c r="L149" s="1">
        <v>1</v>
      </c>
      <c r="M149" s="1">
        <v>1</v>
      </c>
      <c r="N149" s="1">
        <v>1</v>
      </c>
      <c r="O149" s="1">
        <v>1</v>
      </c>
      <c r="P149" s="1">
        <v>1</v>
      </c>
      <c r="Q149" s="1">
        <v>1</v>
      </c>
      <c r="R149" s="1">
        <v>0</v>
      </c>
      <c r="S149" s="1">
        <v>0.5</v>
      </c>
      <c r="T149" s="1">
        <v>1</v>
      </c>
      <c r="U149" s="1">
        <v>1</v>
      </c>
      <c r="V149" s="1">
        <v>1</v>
      </c>
      <c r="W149" s="1">
        <v>1</v>
      </c>
      <c r="X149" s="1">
        <v>0</v>
      </c>
      <c r="Y149" s="1">
        <v>0.5</v>
      </c>
      <c r="Z149" s="7">
        <f t="shared" si="9"/>
        <v>0.7857142857142857</v>
      </c>
      <c r="AA149" s="8" t="str">
        <f t="shared" si="10"/>
        <v>SEGUROS</v>
      </c>
      <c r="AB149" s="8" t="str">
        <f t="shared" si="11"/>
        <v>Moderado nivel de riesgo</v>
      </c>
    </row>
    <row r="150" spans="1:28" x14ac:dyDescent="0.2">
      <c r="A150" s="5" t="s">
        <v>360</v>
      </c>
      <c r="B150" s="5">
        <v>20</v>
      </c>
      <c r="C150" s="6" t="str">
        <f t="shared" si="8"/>
        <v>Adulto Joven</v>
      </c>
      <c r="D150" s="5" t="s">
        <v>48</v>
      </c>
      <c r="E150" s="5" t="s">
        <v>66</v>
      </c>
      <c r="F150" s="5" t="s">
        <v>43</v>
      </c>
      <c r="G150" s="5" t="s">
        <v>47</v>
      </c>
      <c r="H150" s="5" t="s">
        <v>51</v>
      </c>
      <c r="I150" s="5" t="s">
        <v>51</v>
      </c>
      <c r="J150" s="5">
        <v>2010</v>
      </c>
      <c r="L150" s="1">
        <v>0</v>
      </c>
      <c r="M150" s="1">
        <v>0</v>
      </c>
      <c r="N150" s="1">
        <v>1</v>
      </c>
      <c r="O150" s="1">
        <v>0</v>
      </c>
      <c r="P150" s="1">
        <v>0</v>
      </c>
      <c r="Q150" s="1">
        <v>0</v>
      </c>
      <c r="R150" s="1">
        <v>0</v>
      </c>
      <c r="S150" s="1">
        <v>0</v>
      </c>
      <c r="T150" s="1">
        <v>1</v>
      </c>
      <c r="U150" s="1">
        <v>0</v>
      </c>
      <c r="V150" s="1">
        <v>0.5</v>
      </c>
      <c r="W150" s="1">
        <v>0.5</v>
      </c>
      <c r="X150" s="1">
        <v>0.5</v>
      </c>
      <c r="Y150" s="1">
        <v>0</v>
      </c>
      <c r="Z150" s="7">
        <f t="shared" si="9"/>
        <v>0.25</v>
      </c>
      <c r="AA150" s="8" t="str">
        <f t="shared" si="10"/>
        <v>DE RIESGO INMINENTE</v>
      </c>
      <c r="AB150" s="8" t="str">
        <f t="shared" si="11"/>
        <v>Alto nivel de riesgo</v>
      </c>
    </row>
    <row r="151" spans="1:28" x14ac:dyDescent="0.2">
      <c r="A151" s="5" t="s">
        <v>361</v>
      </c>
      <c r="B151" s="5">
        <v>28</v>
      </c>
      <c r="C151" s="6" t="str">
        <f t="shared" si="8"/>
        <v>Adulto Joven</v>
      </c>
      <c r="D151" s="5" t="s">
        <v>41</v>
      </c>
      <c r="E151" s="5" t="s">
        <v>106</v>
      </c>
      <c r="F151" s="5" t="s">
        <v>43</v>
      </c>
      <c r="G151" s="5" t="s">
        <v>47</v>
      </c>
      <c r="H151" s="5" t="s">
        <v>45</v>
      </c>
      <c r="I151" s="5" t="s">
        <v>49</v>
      </c>
      <c r="J151" s="5">
        <v>2015</v>
      </c>
      <c r="L151" s="1">
        <v>1</v>
      </c>
      <c r="M151" s="1">
        <v>1</v>
      </c>
      <c r="N151" s="1">
        <v>1</v>
      </c>
      <c r="O151" s="1">
        <v>1</v>
      </c>
      <c r="P151" s="1">
        <v>1</v>
      </c>
      <c r="Q151" s="1">
        <v>1</v>
      </c>
      <c r="R151" s="1">
        <v>0</v>
      </c>
      <c r="S151" s="1">
        <v>1</v>
      </c>
      <c r="T151" s="1">
        <v>0</v>
      </c>
      <c r="U151" s="1">
        <v>1</v>
      </c>
      <c r="V151" s="1">
        <v>0.5</v>
      </c>
      <c r="W151" s="1">
        <v>0.5</v>
      </c>
      <c r="X151" s="1">
        <v>0.5</v>
      </c>
      <c r="Y151" s="1">
        <v>0</v>
      </c>
      <c r="Z151" s="7">
        <f t="shared" si="9"/>
        <v>0.6785714285714286</v>
      </c>
      <c r="AA151" s="8" t="str">
        <f t="shared" si="10"/>
        <v>MEDIANAMENTE RIESGOSOS</v>
      </c>
      <c r="AB151" s="8" t="str">
        <f t="shared" si="11"/>
        <v>Moderado nivel de riesgo</v>
      </c>
    </row>
    <row r="152" spans="1:28" x14ac:dyDescent="0.2">
      <c r="A152" s="5" t="s">
        <v>362</v>
      </c>
      <c r="B152" s="5">
        <v>27</v>
      </c>
      <c r="C152" s="6" t="str">
        <f t="shared" si="8"/>
        <v>Adulto Joven</v>
      </c>
      <c r="D152" s="5" t="s">
        <v>48</v>
      </c>
      <c r="E152" s="5" t="s">
        <v>42</v>
      </c>
      <c r="F152" s="5" t="s">
        <v>43</v>
      </c>
      <c r="G152" s="5" t="s">
        <v>47</v>
      </c>
      <c r="H152" s="5" t="s">
        <v>45</v>
      </c>
      <c r="I152" s="5" t="s">
        <v>45</v>
      </c>
      <c r="J152" s="5">
        <v>2010</v>
      </c>
      <c r="L152" s="1">
        <v>1</v>
      </c>
      <c r="M152" s="1">
        <v>1</v>
      </c>
      <c r="N152" s="1">
        <v>1</v>
      </c>
      <c r="O152" s="1">
        <v>1</v>
      </c>
      <c r="P152" s="1">
        <v>1</v>
      </c>
      <c r="Q152" s="1">
        <v>1</v>
      </c>
      <c r="R152" s="1">
        <v>1</v>
      </c>
      <c r="S152" s="1">
        <v>1</v>
      </c>
      <c r="T152" s="1">
        <v>0</v>
      </c>
      <c r="U152" s="1">
        <v>1</v>
      </c>
      <c r="V152" s="1">
        <v>0.5</v>
      </c>
      <c r="W152" s="1">
        <v>0.5</v>
      </c>
      <c r="X152" s="1">
        <v>1</v>
      </c>
      <c r="Y152" s="1">
        <v>0.5</v>
      </c>
      <c r="Z152" s="7">
        <f t="shared" si="9"/>
        <v>0.8214285714285714</v>
      </c>
      <c r="AA152" s="8" t="str">
        <f t="shared" si="10"/>
        <v>SEGUROS</v>
      </c>
      <c r="AB152" s="8" t="str">
        <f t="shared" si="11"/>
        <v>Bajo nivel de riesgo</v>
      </c>
    </row>
    <row r="153" spans="1:28" x14ac:dyDescent="0.2">
      <c r="A153" s="5" t="s">
        <v>363</v>
      </c>
      <c r="B153" s="5">
        <v>24</v>
      </c>
      <c r="C153" s="6" t="str">
        <f t="shared" si="8"/>
        <v>Adulto Joven</v>
      </c>
      <c r="D153" s="5" t="s">
        <v>48</v>
      </c>
      <c r="E153" s="5" t="s">
        <v>57</v>
      </c>
      <c r="F153" s="5" t="s">
        <v>43</v>
      </c>
      <c r="G153" s="5" t="s">
        <v>44</v>
      </c>
      <c r="H153" s="5" t="s">
        <v>45</v>
      </c>
      <c r="I153" s="5" t="s">
        <v>45</v>
      </c>
      <c r="J153" s="5">
        <v>2007</v>
      </c>
      <c r="L153" s="1">
        <v>0</v>
      </c>
      <c r="M153" s="1">
        <v>0</v>
      </c>
      <c r="N153" s="1">
        <v>0</v>
      </c>
      <c r="O153" s="1">
        <v>0</v>
      </c>
      <c r="P153" s="1">
        <v>0</v>
      </c>
      <c r="Q153" s="1">
        <v>1</v>
      </c>
      <c r="R153" s="1">
        <v>0</v>
      </c>
      <c r="S153" s="1">
        <v>0</v>
      </c>
      <c r="T153" s="1">
        <v>1</v>
      </c>
      <c r="U153" s="1">
        <v>0</v>
      </c>
      <c r="V153" s="1">
        <v>0.5</v>
      </c>
      <c r="W153" s="1">
        <v>0</v>
      </c>
      <c r="X153" s="1">
        <v>0.5</v>
      </c>
      <c r="Y153" s="1">
        <v>0.5</v>
      </c>
      <c r="Z153" s="7">
        <f t="shared" si="9"/>
        <v>0.25</v>
      </c>
      <c r="AA153" s="8" t="str">
        <f t="shared" si="10"/>
        <v>DE RIESGO INMINENTE</v>
      </c>
      <c r="AB153" s="8" t="str">
        <f t="shared" si="11"/>
        <v>Alto nivel de riesgo</v>
      </c>
    </row>
    <row r="154" spans="1:28" x14ac:dyDescent="0.2">
      <c r="A154" s="5" t="s">
        <v>364</v>
      </c>
      <c r="B154" s="5">
        <v>27</v>
      </c>
      <c r="C154" s="6" t="str">
        <f t="shared" si="8"/>
        <v>Adulto Joven</v>
      </c>
      <c r="D154" s="5" t="s">
        <v>48</v>
      </c>
      <c r="E154" s="5" t="s">
        <v>107</v>
      </c>
      <c r="F154" s="5" t="s">
        <v>50</v>
      </c>
      <c r="G154" s="5" t="s">
        <v>70</v>
      </c>
      <c r="H154" s="5" t="s">
        <v>49</v>
      </c>
      <c r="I154" s="5" t="s">
        <v>49</v>
      </c>
      <c r="J154" s="5">
        <v>2016</v>
      </c>
      <c r="L154" s="1">
        <v>0</v>
      </c>
      <c r="M154" s="1">
        <v>1</v>
      </c>
      <c r="N154" s="1">
        <v>1</v>
      </c>
      <c r="O154" s="1">
        <v>1</v>
      </c>
      <c r="P154" s="1">
        <v>1</v>
      </c>
      <c r="Q154" s="1">
        <v>0</v>
      </c>
      <c r="R154" s="1">
        <v>1</v>
      </c>
      <c r="S154" s="1">
        <v>1</v>
      </c>
      <c r="T154" s="1">
        <v>1</v>
      </c>
      <c r="U154" s="1">
        <v>0</v>
      </c>
      <c r="V154" s="1">
        <v>0.5</v>
      </c>
      <c r="W154" s="1">
        <v>1</v>
      </c>
      <c r="X154" s="1">
        <v>0</v>
      </c>
      <c r="Y154" s="1">
        <v>1</v>
      </c>
      <c r="Z154" s="7">
        <f t="shared" si="9"/>
        <v>0.6785714285714286</v>
      </c>
      <c r="AA154" s="8" t="str">
        <f t="shared" si="10"/>
        <v>MEDIANAMENTE RIESGOSOS</v>
      </c>
      <c r="AB154" s="8" t="str">
        <f t="shared" si="11"/>
        <v>Moderado nivel de riesgo</v>
      </c>
    </row>
    <row r="155" spans="1:28" x14ac:dyDescent="0.2">
      <c r="A155" s="5" t="s">
        <v>365</v>
      </c>
      <c r="B155" s="5">
        <v>25</v>
      </c>
      <c r="C155" s="6" t="str">
        <f t="shared" si="8"/>
        <v>Adulto Joven</v>
      </c>
      <c r="D155" s="5" t="s">
        <v>48</v>
      </c>
      <c r="E155" s="5" t="s">
        <v>57</v>
      </c>
      <c r="F155" s="5" t="s">
        <v>43</v>
      </c>
      <c r="G155" s="5" t="s">
        <v>44</v>
      </c>
      <c r="H155" s="5" t="s">
        <v>45</v>
      </c>
      <c r="I155" s="5" t="s">
        <v>49</v>
      </c>
      <c r="J155" s="5">
        <v>2008</v>
      </c>
      <c r="L155" s="1">
        <v>0</v>
      </c>
      <c r="M155" s="1">
        <v>1</v>
      </c>
      <c r="N155" s="1">
        <v>1</v>
      </c>
      <c r="O155" s="1">
        <v>1</v>
      </c>
      <c r="P155" s="1">
        <v>1</v>
      </c>
      <c r="Q155" s="1">
        <v>1</v>
      </c>
      <c r="R155" s="1">
        <v>1</v>
      </c>
      <c r="S155" s="1">
        <v>1</v>
      </c>
      <c r="T155" s="1">
        <v>1</v>
      </c>
      <c r="U155" s="1">
        <v>0</v>
      </c>
      <c r="V155" s="1">
        <v>0</v>
      </c>
      <c r="W155" s="1">
        <v>1</v>
      </c>
      <c r="X155" s="1">
        <v>1</v>
      </c>
      <c r="Y155" s="1">
        <v>0.5</v>
      </c>
      <c r="Z155" s="7">
        <f t="shared" si="9"/>
        <v>0.75</v>
      </c>
      <c r="AA155" s="8" t="str">
        <f t="shared" si="10"/>
        <v>MEDIANAMENTE RIESGOSOS</v>
      </c>
      <c r="AB155" s="8" t="str">
        <f t="shared" si="11"/>
        <v>Moderado nivel de riesgo</v>
      </c>
    </row>
    <row r="156" spans="1:28" x14ac:dyDescent="0.2">
      <c r="A156" s="5" t="s">
        <v>366</v>
      </c>
      <c r="B156" s="5">
        <v>30</v>
      </c>
      <c r="C156" s="6" t="str">
        <f t="shared" si="8"/>
        <v>Adulto</v>
      </c>
      <c r="D156" s="5" t="s">
        <v>48</v>
      </c>
      <c r="E156" s="5" t="s">
        <v>42</v>
      </c>
      <c r="F156" s="5" t="s">
        <v>43</v>
      </c>
      <c r="G156" s="5" t="s">
        <v>70</v>
      </c>
      <c r="H156" s="5" t="s">
        <v>45</v>
      </c>
      <c r="I156" s="5" t="s">
        <v>51</v>
      </c>
      <c r="J156" s="5">
        <v>2012</v>
      </c>
      <c r="L156" s="1">
        <v>0</v>
      </c>
      <c r="M156" s="1">
        <v>1</v>
      </c>
      <c r="N156" s="1">
        <v>1</v>
      </c>
      <c r="O156" s="1">
        <v>1</v>
      </c>
      <c r="P156" s="1">
        <v>1</v>
      </c>
      <c r="Q156" s="1">
        <v>1</v>
      </c>
      <c r="R156" s="1">
        <v>0</v>
      </c>
      <c r="S156" s="1">
        <v>1</v>
      </c>
      <c r="T156" s="1">
        <v>0</v>
      </c>
      <c r="U156" s="1">
        <v>1</v>
      </c>
      <c r="V156" s="1">
        <v>1</v>
      </c>
      <c r="W156" s="1">
        <v>1</v>
      </c>
      <c r="X156" s="1">
        <v>1</v>
      </c>
      <c r="Y156" s="1">
        <v>1</v>
      </c>
      <c r="Z156" s="7">
        <f t="shared" si="9"/>
        <v>0.7857142857142857</v>
      </c>
      <c r="AA156" s="8" t="str">
        <f t="shared" si="10"/>
        <v>SEGUROS</v>
      </c>
      <c r="AB156" s="8" t="str">
        <f t="shared" si="11"/>
        <v>Moderado nivel de riesgo</v>
      </c>
    </row>
    <row r="157" spans="1:28" x14ac:dyDescent="0.2">
      <c r="A157" s="5" t="s">
        <v>367</v>
      </c>
      <c r="B157" s="5">
        <v>25</v>
      </c>
      <c r="C157" s="6" t="str">
        <f t="shared" si="8"/>
        <v>Adulto Joven</v>
      </c>
      <c r="D157" s="5" t="s">
        <v>48</v>
      </c>
      <c r="E157" s="5" t="s">
        <v>42</v>
      </c>
      <c r="F157" s="5" t="s">
        <v>43</v>
      </c>
      <c r="G157" s="5" t="s">
        <v>44</v>
      </c>
      <c r="H157" s="5" t="s">
        <v>51</v>
      </c>
      <c r="I157" s="5" t="s">
        <v>51</v>
      </c>
      <c r="J157" s="5">
        <v>2002</v>
      </c>
      <c r="L157" s="1">
        <v>0</v>
      </c>
      <c r="M157" s="1">
        <v>1</v>
      </c>
      <c r="N157" s="1">
        <v>1</v>
      </c>
      <c r="O157" s="1">
        <v>1</v>
      </c>
      <c r="P157" s="1">
        <v>1</v>
      </c>
      <c r="Q157" s="1">
        <v>1</v>
      </c>
      <c r="R157" s="1">
        <v>0</v>
      </c>
      <c r="S157" s="1">
        <v>1</v>
      </c>
      <c r="T157" s="1">
        <v>1</v>
      </c>
      <c r="U157" s="1">
        <v>0</v>
      </c>
      <c r="V157" s="1">
        <v>1</v>
      </c>
      <c r="W157" s="1">
        <v>1</v>
      </c>
      <c r="X157" s="1">
        <v>0</v>
      </c>
      <c r="Y157" s="1">
        <v>1</v>
      </c>
      <c r="Z157" s="7">
        <f t="shared" si="9"/>
        <v>0.7142857142857143</v>
      </c>
      <c r="AA157" s="8" t="str">
        <f t="shared" si="10"/>
        <v>MEDIANAMENTE RIESGOSOS</v>
      </c>
      <c r="AB157" s="8" t="str">
        <f t="shared" si="11"/>
        <v>Moderado nivel de riesgo</v>
      </c>
    </row>
    <row r="158" spans="1:28" x14ac:dyDescent="0.2">
      <c r="A158" s="5" t="s">
        <v>368</v>
      </c>
      <c r="B158" s="5">
        <v>24</v>
      </c>
      <c r="C158" s="6" t="str">
        <f t="shared" si="8"/>
        <v>Adulto Joven</v>
      </c>
      <c r="D158" s="5" t="s">
        <v>48</v>
      </c>
      <c r="E158" s="5" t="s">
        <v>72</v>
      </c>
      <c r="F158" s="5" t="s">
        <v>43</v>
      </c>
      <c r="G158" s="5" t="s">
        <v>47</v>
      </c>
      <c r="H158" s="5" t="s">
        <v>45</v>
      </c>
      <c r="I158" s="5" t="s">
        <v>45</v>
      </c>
      <c r="J158" s="5">
        <v>2010</v>
      </c>
      <c r="L158" s="1">
        <v>0</v>
      </c>
      <c r="M158" s="1">
        <v>0</v>
      </c>
      <c r="N158" s="1">
        <v>1</v>
      </c>
      <c r="O158" s="1">
        <v>0</v>
      </c>
      <c r="P158" s="1">
        <v>1</v>
      </c>
      <c r="Q158" s="1">
        <v>0</v>
      </c>
      <c r="R158" s="1">
        <v>1</v>
      </c>
      <c r="S158" s="1">
        <v>0</v>
      </c>
      <c r="T158" s="1">
        <v>0</v>
      </c>
      <c r="U158" s="1">
        <v>0</v>
      </c>
      <c r="V158" s="1">
        <v>0.5</v>
      </c>
      <c r="W158" s="1">
        <v>0.5</v>
      </c>
      <c r="X158" s="1">
        <v>1</v>
      </c>
      <c r="Y158" s="1">
        <v>0</v>
      </c>
      <c r="Z158" s="7">
        <f t="shared" si="9"/>
        <v>0.35714285714285715</v>
      </c>
      <c r="AA158" s="8" t="str">
        <f t="shared" si="10"/>
        <v>ALTAMENTE RIESGOSOS</v>
      </c>
      <c r="AB158" s="8" t="str">
        <f t="shared" si="11"/>
        <v>Alto nivel de riesgo</v>
      </c>
    </row>
    <row r="159" spans="1:28" x14ac:dyDescent="0.2">
      <c r="A159" s="5" t="s">
        <v>369</v>
      </c>
      <c r="B159" s="5">
        <v>24</v>
      </c>
      <c r="C159" s="6" t="str">
        <f t="shared" si="8"/>
        <v>Adulto Joven</v>
      </c>
      <c r="D159" s="5" t="s">
        <v>48</v>
      </c>
      <c r="E159" s="5" t="s">
        <v>42</v>
      </c>
      <c r="F159" s="5" t="s">
        <v>43</v>
      </c>
      <c r="G159" s="5" t="s">
        <v>47</v>
      </c>
      <c r="H159" s="5" t="s">
        <v>45</v>
      </c>
      <c r="I159" s="5" t="s">
        <v>45</v>
      </c>
      <c r="J159" s="5">
        <v>2007</v>
      </c>
      <c r="L159" s="1">
        <v>1</v>
      </c>
      <c r="M159" s="1">
        <v>1</v>
      </c>
      <c r="N159" s="1">
        <v>0</v>
      </c>
      <c r="O159" s="1">
        <v>1</v>
      </c>
      <c r="P159" s="1">
        <v>1</v>
      </c>
      <c r="Q159" s="1">
        <v>0</v>
      </c>
      <c r="R159" s="1">
        <v>1</v>
      </c>
      <c r="S159" s="1">
        <v>1</v>
      </c>
      <c r="T159" s="1">
        <v>0</v>
      </c>
      <c r="U159" s="1">
        <v>1</v>
      </c>
      <c r="V159" s="1">
        <v>1</v>
      </c>
      <c r="W159" s="1">
        <v>1</v>
      </c>
      <c r="X159" s="1">
        <v>1</v>
      </c>
      <c r="Y159" s="1">
        <v>1</v>
      </c>
      <c r="Z159" s="7">
        <f t="shared" si="9"/>
        <v>0.7857142857142857</v>
      </c>
      <c r="AA159" s="8" t="str">
        <f t="shared" si="10"/>
        <v>SEGUROS</v>
      </c>
      <c r="AB159" s="8" t="str">
        <f t="shared" si="11"/>
        <v>Moderado nivel de riesgo</v>
      </c>
    </row>
    <row r="160" spans="1:28" x14ac:dyDescent="0.2">
      <c r="A160" s="5" t="s">
        <v>370</v>
      </c>
      <c r="B160" s="5">
        <v>24</v>
      </c>
      <c r="C160" s="6" t="str">
        <f t="shared" si="8"/>
        <v>Adulto Joven</v>
      </c>
      <c r="D160" s="5" t="s">
        <v>41</v>
      </c>
      <c r="E160" s="5" t="s">
        <v>46</v>
      </c>
      <c r="F160" s="5" t="s">
        <v>43</v>
      </c>
      <c r="G160" s="5" t="s">
        <v>47</v>
      </c>
      <c r="H160" s="5" t="s">
        <v>45</v>
      </c>
      <c r="I160" s="5" t="s">
        <v>45</v>
      </c>
      <c r="J160" s="5">
        <v>2011</v>
      </c>
      <c r="L160" s="1">
        <v>0</v>
      </c>
      <c r="M160" s="1">
        <v>0</v>
      </c>
      <c r="N160" s="1">
        <v>0</v>
      </c>
      <c r="O160" s="1">
        <v>1</v>
      </c>
      <c r="P160" s="1">
        <v>1</v>
      </c>
      <c r="Q160" s="1">
        <v>0</v>
      </c>
      <c r="R160" s="1">
        <v>0</v>
      </c>
      <c r="S160" s="1">
        <v>1</v>
      </c>
      <c r="T160" s="1">
        <v>0</v>
      </c>
      <c r="U160" s="1">
        <v>1</v>
      </c>
      <c r="V160" s="1">
        <v>1</v>
      </c>
      <c r="W160" s="1">
        <v>0.5</v>
      </c>
      <c r="X160" s="1">
        <v>1</v>
      </c>
      <c r="Y160" s="1">
        <v>1</v>
      </c>
      <c r="Z160" s="7">
        <f t="shared" si="9"/>
        <v>0.5357142857142857</v>
      </c>
      <c r="AA160" s="8" t="str">
        <f t="shared" si="10"/>
        <v>MEDIANAMENTE RIESGOSOS</v>
      </c>
      <c r="AB160" s="8" t="str">
        <f t="shared" si="11"/>
        <v>Considerable nivel de riesgo</v>
      </c>
    </row>
    <row r="161" spans="1:28" x14ac:dyDescent="0.2">
      <c r="A161" s="5" t="s">
        <v>371</v>
      </c>
      <c r="B161" s="5">
        <v>62</v>
      </c>
      <c r="C161" s="6" t="str">
        <f t="shared" si="8"/>
        <v>Adulto Mayor</v>
      </c>
      <c r="D161" s="5" t="s">
        <v>41</v>
      </c>
      <c r="E161" s="5" t="s">
        <v>42</v>
      </c>
      <c r="F161" s="5" t="s">
        <v>43</v>
      </c>
      <c r="G161" s="5" t="s">
        <v>44</v>
      </c>
      <c r="H161" s="5" t="s">
        <v>65</v>
      </c>
      <c r="I161" s="5" t="s">
        <v>51</v>
      </c>
      <c r="J161" s="5">
        <v>2012</v>
      </c>
      <c r="L161" s="1">
        <v>0</v>
      </c>
      <c r="M161" s="1">
        <v>1</v>
      </c>
      <c r="N161" s="1">
        <v>1</v>
      </c>
      <c r="O161" s="1">
        <v>1</v>
      </c>
      <c r="P161" s="1">
        <v>1</v>
      </c>
      <c r="Q161" s="1">
        <v>1</v>
      </c>
      <c r="R161" s="1">
        <v>1</v>
      </c>
      <c r="S161" s="1">
        <v>1</v>
      </c>
      <c r="T161" s="1">
        <v>0</v>
      </c>
      <c r="U161" s="1">
        <v>1</v>
      </c>
      <c r="V161" s="1">
        <v>0.5</v>
      </c>
      <c r="W161" s="1">
        <v>0.5</v>
      </c>
      <c r="X161" s="1">
        <v>1</v>
      </c>
      <c r="Y161" s="1">
        <v>1</v>
      </c>
      <c r="Z161" s="7">
        <f t="shared" si="9"/>
        <v>0.7857142857142857</v>
      </c>
      <c r="AA161" s="8" t="str">
        <f t="shared" si="10"/>
        <v>SEGUROS</v>
      </c>
      <c r="AB161" s="8" t="str">
        <f t="shared" si="11"/>
        <v>Moderado nivel de riesgo</v>
      </c>
    </row>
    <row r="162" spans="1:28" x14ac:dyDescent="0.2">
      <c r="A162" s="5" t="s">
        <v>372</v>
      </c>
      <c r="B162" s="5">
        <v>55</v>
      </c>
      <c r="C162" s="6" t="str">
        <f t="shared" si="8"/>
        <v>Adulto</v>
      </c>
      <c r="D162" s="5" t="s">
        <v>41</v>
      </c>
      <c r="E162" s="5" t="s">
        <v>42</v>
      </c>
      <c r="F162" s="5" t="s">
        <v>43</v>
      </c>
      <c r="G162" s="5" t="s">
        <v>44</v>
      </c>
      <c r="H162" s="5" t="s">
        <v>45</v>
      </c>
      <c r="I162" s="5" t="s">
        <v>45</v>
      </c>
      <c r="J162" s="5">
        <v>2010</v>
      </c>
      <c r="L162" s="1">
        <v>0</v>
      </c>
      <c r="M162" s="1">
        <v>0.5</v>
      </c>
      <c r="N162" s="1">
        <v>1</v>
      </c>
      <c r="O162" s="1">
        <v>1</v>
      </c>
      <c r="P162" s="1">
        <v>1</v>
      </c>
      <c r="Q162" s="1">
        <v>1</v>
      </c>
      <c r="R162" s="1">
        <v>1</v>
      </c>
      <c r="S162" s="1">
        <v>0.5</v>
      </c>
      <c r="T162" s="1">
        <v>0</v>
      </c>
      <c r="U162" s="1">
        <v>1</v>
      </c>
      <c r="V162" s="1">
        <v>0.5</v>
      </c>
      <c r="W162" s="1">
        <v>0.5</v>
      </c>
      <c r="X162" s="1">
        <v>1</v>
      </c>
      <c r="Y162" s="1">
        <v>0.5</v>
      </c>
      <c r="Z162" s="7">
        <f t="shared" si="9"/>
        <v>0.6785714285714286</v>
      </c>
      <c r="AA162" s="8" t="str">
        <f t="shared" si="10"/>
        <v>MEDIANAMENTE RIESGOSOS</v>
      </c>
      <c r="AB162" s="8" t="str">
        <f t="shared" si="11"/>
        <v>Moderado nivel de riesgo</v>
      </c>
    </row>
    <row r="163" spans="1:28" x14ac:dyDescent="0.2">
      <c r="A163" s="5" t="s">
        <v>373</v>
      </c>
      <c r="B163" s="5">
        <v>82</v>
      </c>
      <c r="C163" s="6" t="str">
        <f t="shared" si="8"/>
        <v>Adulto Mayor</v>
      </c>
      <c r="D163" s="5" t="s">
        <v>48</v>
      </c>
      <c r="E163" s="5" t="s">
        <v>108</v>
      </c>
      <c r="F163" s="5" t="s">
        <v>43</v>
      </c>
      <c r="G163" s="5" t="s">
        <v>47</v>
      </c>
      <c r="H163" s="5" t="s">
        <v>65</v>
      </c>
      <c r="I163" s="5" t="s">
        <v>65</v>
      </c>
      <c r="J163" s="5">
        <v>2019</v>
      </c>
      <c r="L163" s="1">
        <v>0</v>
      </c>
      <c r="M163" s="1">
        <v>1</v>
      </c>
      <c r="N163" s="1">
        <v>1</v>
      </c>
      <c r="O163" s="1">
        <v>0</v>
      </c>
      <c r="P163" s="1">
        <v>1</v>
      </c>
      <c r="Q163" s="1">
        <v>1</v>
      </c>
      <c r="R163" s="1">
        <v>1</v>
      </c>
      <c r="S163" s="1">
        <v>1</v>
      </c>
      <c r="T163" s="1">
        <v>0</v>
      </c>
      <c r="U163" s="1">
        <v>0</v>
      </c>
      <c r="V163" s="1">
        <v>0.5</v>
      </c>
      <c r="W163" s="1">
        <v>0.5</v>
      </c>
      <c r="X163" s="1">
        <v>1</v>
      </c>
      <c r="Y163" s="1">
        <v>0</v>
      </c>
      <c r="Z163" s="7">
        <f t="shared" si="9"/>
        <v>0.5714285714285714</v>
      </c>
      <c r="AA163" s="8" t="str">
        <f t="shared" si="10"/>
        <v>MEDIANAMENTE RIESGOSOS</v>
      </c>
      <c r="AB163" s="8" t="str">
        <f t="shared" si="11"/>
        <v>Considerable nivel de riesgo</v>
      </c>
    </row>
    <row r="164" spans="1:28" x14ac:dyDescent="0.2">
      <c r="A164" s="5" t="s">
        <v>374</v>
      </c>
      <c r="B164" s="5">
        <v>52</v>
      </c>
      <c r="C164" s="6" t="str">
        <f t="shared" si="8"/>
        <v>Adulto</v>
      </c>
      <c r="D164" s="5" t="s">
        <v>48</v>
      </c>
      <c r="E164" s="5" t="s">
        <v>109</v>
      </c>
      <c r="F164" s="5" t="s">
        <v>43</v>
      </c>
      <c r="G164" s="5" t="s">
        <v>44</v>
      </c>
      <c r="H164" s="5" t="s">
        <v>49</v>
      </c>
      <c r="I164" s="5" t="s">
        <v>45</v>
      </c>
      <c r="J164" s="5">
        <v>2010</v>
      </c>
      <c r="L164" s="1">
        <v>1</v>
      </c>
      <c r="M164" s="1">
        <v>1</v>
      </c>
      <c r="N164" s="1">
        <v>1</v>
      </c>
      <c r="O164" s="1">
        <v>1</v>
      </c>
      <c r="P164" s="1">
        <v>1</v>
      </c>
      <c r="Q164" s="1">
        <v>1</v>
      </c>
      <c r="R164" s="1">
        <v>1</v>
      </c>
      <c r="S164" s="1">
        <v>1</v>
      </c>
      <c r="T164" s="1">
        <v>1</v>
      </c>
      <c r="U164" s="1">
        <v>0</v>
      </c>
      <c r="V164" s="1">
        <v>0.5</v>
      </c>
      <c r="W164" s="1">
        <v>0</v>
      </c>
      <c r="X164" s="1">
        <v>1</v>
      </c>
      <c r="Y164" s="1">
        <v>0.5</v>
      </c>
      <c r="Z164" s="7">
        <f t="shared" si="9"/>
        <v>0.7857142857142857</v>
      </c>
      <c r="AA164" s="8" t="str">
        <f t="shared" si="10"/>
        <v>SEGUROS</v>
      </c>
      <c r="AB164" s="8" t="str">
        <f t="shared" si="11"/>
        <v>Moderado nivel de riesgo</v>
      </c>
    </row>
    <row r="165" spans="1:28" x14ac:dyDescent="0.2">
      <c r="A165" s="5" t="s">
        <v>375</v>
      </c>
      <c r="B165" s="5">
        <v>54</v>
      </c>
      <c r="C165" s="6" t="str">
        <f t="shared" si="8"/>
        <v>Adulto</v>
      </c>
      <c r="D165" s="5" t="s">
        <v>41</v>
      </c>
      <c r="E165" s="5" t="s">
        <v>109</v>
      </c>
      <c r="F165" s="5" t="s">
        <v>43</v>
      </c>
      <c r="G165" s="5" t="s">
        <v>47</v>
      </c>
      <c r="H165" s="5" t="s">
        <v>51</v>
      </c>
      <c r="I165" s="5" t="s">
        <v>51</v>
      </c>
      <c r="J165" s="5">
        <v>2010</v>
      </c>
      <c r="L165" s="1">
        <v>0</v>
      </c>
      <c r="M165" s="1">
        <v>0</v>
      </c>
      <c r="N165" s="1">
        <v>1</v>
      </c>
      <c r="O165" s="1">
        <v>1</v>
      </c>
      <c r="P165" s="1">
        <v>1</v>
      </c>
      <c r="Q165" s="1">
        <v>1</v>
      </c>
      <c r="R165" s="1">
        <v>1</v>
      </c>
      <c r="S165" s="1">
        <v>0.5</v>
      </c>
      <c r="T165" s="1">
        <v>0</v>
      </c>
      <c r="U165" s="1">
        <v>1</v>
      </c>
      <c r="V165" s="1">
        <v>0.5</v>
      </c>
      <c r="W165" s="1">
        <v>0.5</v>
      </c>
      <c r="X165" s="1">
        <v>1</v>
      </c>
      <c r="Y165" s="1">
        <v>1</v>
      </c>
      <c r="Z165" s="7">
        <f t="shared" si="9"/>
        <v>0.6785714285714286</v>
      </c>
      <c r="AA165" s="8" t="str">
        <f t="shared" si="10"/>
        <v>MEDIANAMENTE RIESGOSOS</v>
      </c>
      <c r="AB165" s="8" t="str">
        <f t="shared" si="11"/>
        <v>Moderado nivel de riesgo</v>
      </c>
    </row>
    <row r="166" spans="1:28" x14ac:dyDescent="0.2">
      <c r="A166" s="5" t="s">
        <v>376</v>
      </c>
      <c r="B166" s="5">
        <v>51</v>
      </c>
      <c r="C166" s="6" t="str">
        <f t="shared" si="8"/>
        <v>Adulto</v>
      </c>
      <c r="D166" s="5" t="s">
        <v>41</v>
      </c>
      <c r="E166" s="5" t="s">
        <v>110</v>
      </c>
      <c r="F166" s="5" t="s">
        <v>43</v>
      </c>
      <c r="G166" s="5" t="s">
        <v>44</v>
      </c>
      <c r="H166" s="5" t="s">
        <v>49</v>
      </c>
      <c r="I166" s="5" t="s">
        <v>45</v>
      </c>
      <c r="J166" s="5">
        <v>2010</v>
      </c>
      <c r="L166" s="1">
        <v>0</v>
      </c>
      <c r="M166" s="1">
        <v>0.5</v>
      </c>
      <c r="N166" s="1">
        <v>1</v>
      </c>
      <c r="O166" s="1">
        <v>1</v>
      </c>
      <c r="P166" s="1">
        <v>1</v>
      </c>
      <c r="Q166" s="1">
        <v>0</v>
      </c>
      <c r="R166" s="1">
        <v>1</v>
      </c>
      <c r="S166" s="1">
        <v>1</v>
      </c>
      <c r="T166" s="1">
        <v>1</v>
      </c>
      <c r="U166" s="1">
        <v>0</v>
      </c>
      <c r="V166" s="1">
        <v>0</v>
      </c>
      <c r="W166" s="1">
        <v>0.5</v>
      </c>
      <c r="X166" s="1">
        <v>0.5</v>
      </c>
      <c r="Y166" s="1">
        <v>1</v>
      </c>
      <c r="Z166" s="7">
        <f t="shared" si="9"/>
        <v>0.6071428571428571</v>
      </c>
      <c r="AA166" s="8" t="str">
        <f t="shared" si="10"/>
        <v>MEDIANAMENTE RIESGOSOS</v>
      </c>
      <c r="AB166" s="8" t="str">
        <f t="shared" si="11"/>
        <v>Moderado nivel de riesgo</v>
      </c>
    </row>
    <row r="167" spans="1:28" x14ac:dyDescent="0.2">
      <c r="A167" s="5" t="s">
        <v>377</v>
      </c>
      <c r="B167" s="5">
        <v>58</v>
      </c>
      <c r="C167" s="6" t="str">
        <f t="shared" si="8"/>
        <v>Adulto</v>
      </c>
      <c r="D167" s="5" t="s">
        <v>41</v>
      </c>
      <c r="E167" s="5" t="s">
        <v>111</v>
      </c>
      <c r="F167" s="5" t="s">
        <v>43</v>
      </c>
      <c r="G167" s="5" t="s">
        <v>47</v>
      </c>
      <c r="H167" s="5" t="s">
        <v>51</v>
      </c>
      <c r="I167" s="5" t="s">
        <v>51</v>
      </c>
      <c r="J167" s="5">
        <v>2015</v>
      </c>
      <c r="L167" s="1">
        <v>0</v>
      </c>
      <c r="M167" s="1">
        <v>0.5</v>
      </c>
      <c r="N167" s="1">
        <v>1</v>
      </c>
      <c r="O167" s="1">
        <v>1</v>
      </c>
      <c r="P167" s="1">
        <v>1</v>
      </c>
      <c r="Q167" s="1">
        <v>1</v>
      </c>
      <c r="R167" s="1">
        <v>1</v>
      </c>
      <c r="S167" s="1">
        <v>1</v>
      </c>
      <c r="T167" s="1">
        <v>1</v>
      </c>
      <c r="U167" s="1">
        <v>0</v>
      </c>
      <c r="V167" s="1">
        <v>1</v>
      </c>
      <c r="W167" s="1">
        <v>1</v>
      </c>
      <c r="X167" s="1">
        <v>1</v>
      </c>
      <c r="Y167" s="1">
        <v>1</v>
      </c>
      <c r="Z167" s="7">
        <f t="shared" si="9"/>
        <v>0.8214285714285714</v>
      </c>
      <c r="AA167" s="8" t="str">
        <f t="shared" si="10"/>
        <v>SEGUROS</v>
      </c>
      <c r="AB167" s="8" t="str">
        <f t="shared" si="11"/>
        <v>Bajo nivel de riesgo</v>
      </c>
    </row>
    <row r="168" spans="1:28" x14ac:dyDescent="0.2">
      <c r="A168" s="5" t="s">
        <v>378</v>
      </c>
      <c r="B168" s="5">
        <v>55</v>
      </c>
      <c r="C168" s="6" t="str">
        <f t="shared" si="8"/>
        <v>Adulto</v>
      </c>
      <c r="D168" s="5" t="s">
        <v>41</v>
      </c>
      <c r="E168" s="5" t="s">
        <v>71</v>
      </c>
      <c r="F168" s="5" t="s">
        <v>43</v>
      </c>
      <c r="G168" s="5" t="s">
        <v>44</v>
      </c>
      <c r="H168" s="5" t="s">
        <v>45</v>
      </c>
      <c r="I168" s="5" t="s">
        <v>45</v>
      </c>
      <c r="J168" s="5">
        <v>2010</v>
      </c>
      <c r="L168" s="1">
        <v>1</v>
      </c>
      <c r="M168" s="1">
        <v>0.5</v>
      </c>
      <c r="N168" s="1">
        <v>1</v>
      </c>
      <c r="O168" s="1">
        <v>1</v>
      </c>
      <c r="P168" s="1">
        <v>1</v>
      </c>
      <c r="Q168" s="1">
        <v>1</v>
      </c>
      <c r="R168" s="1">
        <v>1</v>
      </c>
      <c r="S168" s="1">
        <v>0.5</v>
      </c>
      <c r="T168" s="1">
        <v>0</v>
      </c>
      <c r="U168" s="1">
        <v>1</v>
      </c>
      <c r="V168" s="1">
        <v>0.5</v>
      </c>
      <c r="W168" s="1">
        <v>1</v>
      </c>
      <c r="X168" s="1">
        <v>1</v>
      </c>
      <c r="Y168" s="1">
        <v>1</v>
      </c>
      <c r="Z168" s="7">
        <f t="shared" si="9"/>
        <v>0.8214285714285714</v>
      </c>
      <c r="AA168" s="8" t="str">
        <f t="shared" si="10"/>
        <v>SEGUROS</v>
      </c>
      <c r="AB168" s="8" t="str">
        <f t="shared" si="11"/>
        <v>Bajo nivel de riesgo</v>
      </c>
    </row>
    <row r="169" spans="1:28" x14ac:dyDescent="0.2">
      <c r="A169" s="5" t="s">
        <v>379</v>
      </c>
      <c r="B169" s="5">
        <v>68</v>
      </c>
      <c r="C169" s="6" t="str">
        <f t="shared" si="8"/>
        <v>Adulto Mayor</v>
      </c>
      <c r="D169" s="5" t="s">
        <v>41</v>
      </c>
      <c r="E169" s="5" t="s">
        <v>42</v>
      </c>
      <c r="F169" s="5" t="s">
        <v>43</v>
      </c>
      <c r="G169" s="5" t="s">
        <v>68</v>
      </c>
      <c r="H169" s="5" t="s">
        <v>65</v>
      </c>
      <c r="I169" s="5" t="s">
        <v>51</v>
      </c>
      <c r="J169" s="5">
        <v>2017</v>
      </c>
      <c r="L169" s="1">
        <v>0</v>
      </c>
      <c r="M169" s="1">
        <v>1</v>
      </c>
      <c r="N169" s="1">
        <v>1</v>
      </c>
      <c r="O169" s="1">
        <v>1</v>
      </c>
      <c r="P169" s="1">
        <v>1</v>
      </c>
      <c r="Q169" s="1">
        <v>0</v>
      </c>
      <c r="R169" s="1">
        <v>1</v>
      </c>
      <c r="S169" s="1">
        <v>0</v>
      </c>
      <c r="T169" s="1">
        <v>1</v>
      </c>
      <c r="U169" s="1">
        <v>0</v>
      </c>
      <c r="V169" s="1">
        <v>1</v>
      </c>
      <c r="W169" s="1">
        <v>0.5</v>
      </c>
      <c r="X169" s="1">
        <v>1</v>
      </c>
      <c r="Y169" s="1">
        <v>0</v>
      </c>
      <c r="Z169" s="7">
        <f t="shared" si="9"/>
        <v>0.6071428571428571</v>
      </c>
      <c r="AA169" s="8" t="str">
        <f t="shared" si="10"/>
        <v>MEDIANAMENTE RIESGOSOS</v>
      </c>
      <c r="AB169" s="8" t="str">
        <f t="shared" si="11"/>
        <v>Moderado nivel de riesgo</v>
      </c>
    </row>
    <row r="170" spans="1:28" x14ac:dyDescent="0.2">
      <c r="A170" s="5" t="s">
        <v>380</v>
      </c>
      <c r="B170" s="5">
        <v>62</v>
      </c>
      <c r="C170" s="6" t="str">
        <f t="shared" si="8"/>
        <v>Adulto Mayor</v>
      </c>
      <c r="D170" s="5" t="s">
        <v>48</v>
      </c>
      <c r="E170" s="5" t="s">
        <v>57</v>
      </c>
      <c r="F170" s="5" t="s">
        <v>43</v>
      </c>
      <c r="G170" s="5" t="s">
        <v>44</v>
      </c>
      <c r="H170" s="5" t="s">
        <v>49</v>
      </c>
      <c r="I170" s="5" t="s">
        <v>45</v>
      </c>
      <c r="J170" s="5">
        <v>2016</v>
      </c>
      <c r="L170" s="1">
        <v>0</v>
      </c>
      <c r="M170" s="1">
        <v>0.5</v>
      </c>
      <c r="N170" s="1">
        <v>0</v>
      </c>
      <c r="O170" s="1">
        <v>1</v>
      </c>
      <c r="P170" s="1">
        <v>1</v>
      </c>
      <c r="Q170" s="1">
        <v>0</v>
      </c>
      <c r="R170" s="1">
        <v>1</v>
      </c>
      <c r="S170" s="1">
        <v>1</v>
      </c>
      <c r="T170" s="1">
        <v>0</v>
      </c>
      <c r="U170" s="1">
        <v>0</v>
      </c>
      <c r="V170" s="1">
        <v>1</v>
      </c>
      <c r="W170" s="1">
        <v>0</v>
      </c>
      <c r="X170" s="1">
        <v>0.5</v>
      </c>
      <c r="Y170" s="1">
        <v>1</v>
      </c>
      <c r="Z170" s="7">
        <f t="shared" si="9"/>
        <v>0.5</v>
      </c>
      <c r="AA170" s="8" t="str">
        <f t="shared" si="10"/>
        <v>ALTAMENTE RIESGOSOS</v>
      </c>
      <c r="AB170" s="8" t="str">
        <f t="shared" si="11"/>
        <v>Considerable nivel de riesgo</v>
      </c>
    </row>
    <row r="171" spans="1:28" x14ac:dyDescent="0.2">
      <c r="A171" s="5" t="s">
        <v>381</v>
      </c>
      <c r="B171" s="5">
        <v>51</v>
      </c>
      <c r="C171" s="6" t="str">
        <f t="shared" si="8"/>
        <v>Adulto</v>
      </c>
      <c r="D171" s="5" t="s">
        <v>41</v>
      </c>
      <c r="E171" s="5" t="s">
        <v>112</v>
      </c>
      <c r="F171" s="5" t="s">
        <v>43</v>
      </c>
      <c r="G171" s="5" t="s">
        <v>44</v>
      </c>
      <c r="H171" s="5" t="s">
        <v>49</v>
      </c>
      <c r="I171" s="5" t="s">
        <v>49</v>
      </c>
      <c r="J171" s="5">
        <v>2000</v>
      </c>
      <c r="L171" s="1">
        <v>0</v>
      </c>
      <c r="M171" s="1">
        <v>1</v>
      </c>
      <c r="N171" s="1">
        <v>1</v>
      </c>
      <c r="O171" s="1">
        <v>1</v>
      </c>
      <c r="P171" s="1">
        <v>1</v>
      </c>
      <c r="Q171" s="1">
        <v>1</v>
      </c>
      <c r="R171" s="1">
        <v>0</v>
      </c>
      <c r="S171" s="1">
        <v>0</v>
      </c>
      <c r="T171" s="1">
        <v>1</v>
      </c>
      <c r="U171" s="1">
        <v>1</v>
      </c>
      <c r="V171" s="1">
        <v>0.5</v>
      </c>
      <c r="W171" s="1">
        <v>1</v>
      </c>
      <c r="X171" s="1">
        <v>0</v>
      </c>
      <c r="Y171" s="1">
        <v>0</v>
      </c>
      <c r="Z171" s="7">
        <f t="shared" si="9"/>
        <v>0.6071428571428571</v>
      </c>
      <c r="AA171" s="8" t="str">
        <f t="shared" si="10"/>
        <v>MEDIANAMENTE RIESGOSOS</v>
      </c>
      <c r="AB171" s="8" t="str">
        <f t="shared" si="11"/>
        <v>Moderado nivel de riesgo</v>
      </c>
    </row>
    <row r="172" spans="1:28" x14ac:dyDescent="0.2">
      <c r="A172" s="5" t="s">
        <v>382</v>
      </c>
      <c r="B172" s="5">
        <v>53</v>
      </c>
      <c r="C172" s="6" t="str">
        <f t="shared" si="8"/>
        <v>Adulto</v>
      </c>
      <c r="D172" s="5" t="s">
        <v>41</v>
      </c>
      <c r="E172" s="5" t="s">
        <v>71</v>
      </c>
      <c r="F172" s="5" t="s">
        <v>43</v>
      </c>
      <c r="G172" s="5" t="s">
        <v>44</v>
      </c>
      <c r="H172" s="5" t="s">
        <v>45</v>
      </c>
      <c r="I172" s="5" t="s">
        <v>45</v>
      </c>
      <c r="J172" s="5">
        <v>2010</v>
      </c>
      <c r="L172" s="1">
        <v>1</v>
      </c>
      <c r="M172" s="1">
        <v>0.5</v>
      </c>
      <c r="N172" s="1">
        <v>1</v>
      </c>
      <c r="O172" s="1">
        <v>1</v>
      </c>
      <c r="P172" s="1">
        <v>1</v>
      </c>
      <c r="Q172" s="1">
        <v>1</v>
      </c>
      <c r="R172" s="1">
        <v>1</v>
      </c>
      <c r="S172" s="1">
        <v>0.5</v>
      </c>
      <c r="T172" s="1">
        <v>0</v>
      </c>
      <c r="U172" s="1">
        <v>1</v>
      </c>
      <c r="V172" s="1">
        <v>1</v>
      </c>
      <c r="W172" s="1">
        <v>1</v>
      </c>
      <c r="X172" s="1">
        <v>1</v>
      </c>
      <c r="Y172" s="1">
        <v>1</v>
      </c>
      <c r="Z172" s="7">
        <f t="shared" si="9"/>
        <v>0.8571428571428571</v>
      </c>
      <c r="AA172" s="8" t="str">
        <f t="shared" si="10"/>
        <v>SEGUROS</v>
      </c>
      <c r="AB172" s="8" t="str">
        <f t="shared" si="11"/>
        <v>Bajo nivel de riesgo</v>
      </c>
    </row>
    <row r="173" spans="1:28" x14ac:dyDescent="0.2">
      <c r="A173" s="5" t="s">
        <v>383</v>
      </c>
      <c r="B173" s="5">
        <v>51</v>
      </c>
      <c r="C173" s="6" t="str">
        <f t="shared" si="8"/>
        <v>Adulto</v>
      </c>
      <c r="D173" s="5" t="s">
        <v>48</v>
      </c>
      <c r="E173" s="5" t="s">
        <v>74</v>
      </c>
      <c r="F173" s="5" t="s">
        <v>50</v>
      </c>
      <c r="G173" s="5" t="s">
        <v>44</v>
      </c>
      <c r="H173" s="5" t="s">
        <v>49</v>
      </c>
      <c r="I173" s="5" t="s">
        <v>49</v>
      </c>
      <c r="J173" s="5">
        <v>2005</v>
      </c>
      <c r="L173" s="1">
        <v>1</v>
      </c>
      <c r="M173" s="1">
        <v>1</v>
      </c>
      <c r="N173" s="1">
        <v>1</v>
      </c>
      <c r="O173" s="1">
        <v>1</v>
      </c>
      <c r="P173" s="1">
        <v>1</v>
      </c>
      <c r="Q173" s="1">
        <v>0</v>
      </c>
      <c r="R173" s="1">
        <v>0</v>
      </c>
      <c r="S173" s="1">
        <v>0</v>
      </c>
      <c r="T173" s="1">
        <v>0</v>
      </c>
      <c r="U173" s="1">
        <v>0</v>
      </c>
      <c r="V173" s="1">
        <v>0</v>
      </c>
      <c r="W173" s="1">
        <v>0</v>
      </c>
      <c r="X173" s="1">
        <v>0</v>
      </c>
      <c r="Y173" s="1">
        <v>0</v>
      </c>
      <c r="Z173" s="7">
        <f t="shared" si="9"/>
        <v>0.35714285714285715</v>
      </c>
      <c r="AA173" s="8" t="str">
        <f t="shared" si="10"/>
        <v>ALTAMENTE RIESGOSOS</v>
      </c>
      <c r="AB173" s="8" t="str">
        <f t="shared" si="11"/>
        <v>Alto nivel de riesgo</v>
      </c>
    </row>
    <row r="174" spans="1:28" x14ac:dyDescent="0.2">
      <c r="A174" s="5" t="s">
        <v>384</v>
      </c>
      <c r="B174" s="5">
        <v>51</v>
      </c>
      <c r="C174" s="6" t="str">
        <f t="shared" si="8"/>
        <v>Adulto</v>
      </c>
      <c r="D174" s="5" t="s">
        <v>48</v>
      </c>
      <c r="E174" s="5" t="s">
        <v>113</v>
      </c>
      <c r="F174" s="5" t="s">
        <v>43</v>
      </c>
      <c r="G174" s="5" t="s">
        <v>70</v>
      </c>
      <c r="H174" s="5" t="s">
        <v>45</v>
      </c>
      <c r="I174" s="5" t="s">
        <v>51</v>
      </c>
      <c r="J174" s="5">
        <v>2012</v>
      </c>
      <c r="L174" s="1">
        <v>0</v>
      </c>
      <c r="M174" s="1">
        <v>1</v>
      </c>
      <c r="N174" s="1">
        <v>1</v>
      </c>
      <c r="O174" s="1">
        <v>1</v>
      </c>
      <c r="P174" s="1">
        <v>1</v>
      </c>
      <c r="Q174" s="1">
        <v>0</v>
      </c>
      <c r="R174" s="1">
        <v>0</v>
      </c>
      <c r="S174" s="1">
        <v>1</v>
      </c>
      <c r="T174" s="1">
        <v>0</v>
      </c>
      <c r="U174" s="1">
        <v>1</v>
      </c>
      <c r="V174" s="1">
        <v>0</v>
      </c>
      <c r="W174" s="1">
        <v>0.5</v>
      </c>
      <c r="X174" s="1">
        <v>1</v>
      </c>
      <c r="Y174" s="1">
        <v>0.5</v>
      </c>
      <c r="Z174" s="7">
        <f t="shared" si="9"/>
        <v>0.5714285714285714</v>
      </c>
      <c r="AA174" s="8" t="str">
        <f t="shared" si="10"/>
        <v>MEDIANAMENTE RIESGOSOS</v>
      </c>
      <c r="AB174" s="8" t="str">
        <f t="shared" si="11"/>
        <v>Considerable nivel de riesgo</v>
      </c>
    </row>
    <row r="175" spans="1:28" x14ac:dyDescent="0.2">
      <c r="A175" s="5" t="s">
        <v>385</v>
      </c>
      <c r="B175" s="5">
        <v>46</v>
      </c>
      <c r="C175" s="6" t="str">
        <f t="shared" si="8"/>
        <v>Adulto</v>
      </c>
      <c r="D175" s="5" t="s">
        <v>48</v>
      </c>
      <c r="E175" s="5" t="s">
        <v>72</v>
      </c>
      <c r="F175" s="5" t="s">
        <v>43</v>
      </c>
      <c r="G175" s="5" t="s">
        <v>44</v>
      </c>
      <c r="H175" s="5" t="s">
        <v>49</v>
      </c>
      <c r="I175" s="5" t="s">
        <v>49</v>
      </c>
      <c r="J175" s="5">
        <v>2010</v>
      </c>
      <c r="L175" s="1">
        <v>0</v>
      </c>
      <c r="M175" s="1">
        <v>0.5</v>
      </c>
      <c r="N175" s="1">
        <v>1</v>
      </c>
      <c r="O175" s="1">
        <v>0</v>
      </c>
      <c r="P175" s="1">
        <v>1</v>
      </c>
      <c r="Q175" s="1">
        <v>0</v>
      </c>
      <c r="R175" s="1">
        <v>1</v>
      </c>
      <c r="S175" s="1">
        <v>1</v>
      </c>
      <c r="T175" s="1">
        <v>0</v>
      </c>
      <c r="U175" s="1">
        <v>0</v>
      </c>
      <c r="V175" s="1">
        <v>0</v>
      </c>
      <c r="W175" s="1">
        <v>0</v>
      </c>
      <c r="X175" s="1">
        <v>0.5</v>
      </c>
      <c r="Y175" s="1">
        <v>1</v>
      </c>
      <c r="Z175" s="7">
        <f t="shared" si="9"/>
        <v>0.42857142857142855</v>
      </c>
      <c r="AA175" s="8" t="str">
        <f t="shared" si="10"/>
        <v>ALTAMENTE RIESGOSOS</v>
      </c>
      <c r="AB175" s="8" t="str">
        <f t="shared" si="11"/>
        <v>Considerable nivel de riesgo</v>
      </c>
    </row>
    <row r="176" spans="1:28" x14ac:dyDescent="0.2">
      <c r="A176" s="5" t="s">
        <v>386</v>
      </c>
      <c r="B176" s="5">
        <v>51</v>
      </c>
      <c r="C176" s="6" t="str">
        <f t="shared" si="8"/>
        <v>Adulto</v>
      </c>
      <c r="D176" s="5" t="s">
        <v>41</v>
      </c>
      <c r="E176" s="5" t="s">
        <v>114</v>
      </c>
      <c r="F176" s="5" t="s">
        <v>43</v>
      </c>
      <c r="G176" s="5" t="s">
        <v>70</v>
      </c>
      <c r="H176" s="5" t="s">
        <v>49</v>
      </c>
      <c r="I176" s="5" t="s">
        <v>49</v>
      </c>
      <c r="J176" s="5">
        <v>2010</v>
      </c>
      <c r="L176" s="1">
        <v>1</v>
      </c>
      <c r="M176" s="1">
        <v>0.5</v>
      </c>
      <c r="N176" s="1">
        <v>1</v>
      </c>
      <c r="O176" s="1">
        <v>1</v>
      </c>
      <c r="P176" s="1">
        <v>1</v>
      </c>
      <c r="Q176" s="1">
        <v>0</v>
      </c>
      <c r="R176" s="1">
        <v>0</v>
      </c>
      <c r="S176" s="1">
        <v>1</v>
      </c>
      <c r="T176" s="1">
        <v>0</v>
      </c>
      <c r="U176" s="1">
        <v>1</v>
      </c>
      <c r="V176" s="1">
        <v>0</v>
      </c>
      <c r="W176" s="1">
        <v>0</v>
      </c>
      <c r="X176" s="1">
        <v>0.5</v>
      </c>
      <c r="Y176" s="1">
        <v>1</v>
      </c>
      <c r="Z176" s="7">
        <f t="shared" si="9"/>
        <v>0.5714285714285714</v>
      </c>
      <c r="AA176" s="8" t="str">
        <f t="shared" si="10"/>
        <v>MEDIANAMENTE RIESGOSOS</v>
      </c>
      <c r="AB176" s="8" t="str">
        <f t="shared" si="11"/>
        <v>Considerable nivel de riesgo</v>
      </c>
    </row>
    <row r="177" spans="1:28" x14ac:dyDescent="0.2">
      <c r="A177" s="5" t="s">
        <v>387</v>
      </c>
      <c r="B177" s="5">
        <v>51</v>
      </c>
      <c r="C177" s="6" t="str">
        <f t="shared" si="8"/>
        <v>Adulto</v>
      </c>
      <c r="D177" s="5" t="s">
        <v>48</v>
      </c>
      <c r="E177" s="5" t="s">
        <v>115</v>
      </c>
      <c r="F177" s="5" t="s">
        <v>43</v>
      </c>
      <c r="G177" s="5" t="s">
        <v>44</v>
      </c>
      <c r="H177" s="5" t="s">
        <v>45</v>
      </c>
      <c r="I177" s="5" t="s">
        <v>45</v>
      </c>
      <c r="J177" s="5">
        <v>2010</v>
      </c>
      <c r="L177" s="1">
        <v>0</v>
      </c>
      <c r="M177" s="1">
        <v>1</v>
      </c>
      <c r="N177" s="1">
        <v>1</v>
      </c>
      <c r="O177" s="1">
        <v>1</v>
      </c>
      <c r="P177" s="1">
        <v>1</v>
      </c>
      <c r="Q177" s="1">
        <v>0</v>
      </c>
      <c r="R177" s="1">
        <v>1</v>
      </c>
      <c r="S177" s="1">
        <v>1</v>
      </c>
      <c r="T177" s="1">
        <v>1</v>
      </c>
      <c r="U177" s="1">
        <v>0</v>
      </c>
      <c r="V177" s="1">
        <v>1</v>
      </c>
      <c r="W177" s="1">
        <v>1</v>
      </c>
      <c r="X177" s="1">
        <v>1</v>
      </c>
      <c r="Y177" s="1">
        <v>1</v>
      </c>
      <c r="Z177" s="7">
        <f t="shared" si="9"/>
        <v>0.7857142857142857</v>
      </c>
      <c r="AA177" s="8" t="str">
        <f t="shared" si="10"/>
        <v>SEGUROS</v>
      </c>
      <c r="AB177" s="8" t="str">
        <f t="shared" si="11"/>
        <v>Moderado nivel de riesgo</v>
      </c>
    </row>
    <row r="178" spans="1:28" x14ac:dyDescent="0.2">
      <c r="A178" s="5" t="s">
        <v>388</v>
      </c>
      <c r="B178" s="5">
        <v>57</v>
      </c>
      <c r="C178" s="6" t="str">
        <f t="shared" si="8"/>
        <v>Adulto</v>
      </c>
      <c r="D178" s="5" t="s">
        <v>48</v>
      </c>
      <c r="E178" s="5" t="s">
        <v>42</v>
      </c>
      <c r="F178" s="5" t="s">
        <v>43</v>
      </c>
      <c r="G178" s="5" t="s">
        <v>47</v>
      </c>
      <c r="H178" s="5" t="s">
        <v>51</v>
      </c>
      <c r="I178" s="5" t="s">
        <v>65</v>
      </c>
      <c r="J178" s="5">
        <v>2016</v>
      </c>
      <c r="L178" s="1">
        <v>0</v>
      </c>
      <c r="M178" s="1">
        <v>1</v>
      </c>
      <c r="N178" s="1">
        <v>1</v>
      </c>
      <c r="O178" s="1">
        <v>1</v>
      </c>
      <c r="P178" s="1">
        <v>1</v>
      </c>
      <c r="Q178" s="1">
        <v>0</v>
      </c>
      <c r="R178" s="1">
        <v>1</v>
      </c>
      <c r="S178" s="1">
        <v>1</v>
      </c>
      <c r="T178" s="1">
        <v>0</v>
      </c>
      <c r="U178" s="1">
        <v>1</v>
      </c>
      <c r="V178" s="1">
        <v>0.5</v>
      </c>
      <c r="W178" s="1">
        <v>0.5</v>
      </c>
      <c r="X178" s="1">
        <v>1</v>
      </c>
      <c r="Y178" s="1">
        <v>0</v>
      </c>
      <c r="Z178" s="7">
        <f t="shared" si="9"/>
        <v>0.6428571428571429</v>
      </c>
      <c r="AA178" s="8" t="str">
        <f t="shared" si="10"/>
        <v>MEDIANAMENTE RIESGOSOS</v>
      </c>
      <c r="AB178" s="8" t="str">
        <f t="shared" si="11"/>
        <v>Moderado nivel de riesgo</v>
      </c>
    </row>
    <row r="179" spans="1:28" x14ac:dyDescent="0.2">
      <c r="A179" s="5" t="s">
        <v>389</v>
      </c>
      <c r="B179" s="5">
        <v>54</v>
      </c>
      <c r="C179" s="6" t="str">
        <f t="shared" si="8"/>
        <v>Adulto</v>
      </c>
      <c r="D179" s="5" t="s">
        <v>41</v>
      </c>
      <c r="E179" s="5" t="s">
        <v>109</v>
      </c>
      <c r="F179" s="5" t="s">
        <v>43</v>
      </c>
      <c r="G179" s="5" t="s">
        <v>47</v>
      </c>
      <c r="H179" s="5" t="s">
        <v>51</v>
      </c>
      <c r="I179" s="5" t="s">
        <v>51</v>
      </c>
      <c r="J179" s="5">
        <v>2010</v>
      </c>
      <c r="L179" s="1">
        <v>0</v>
      </c>
      <c r="M179" s="1">
        <v>0</v>
      </c>
      <c r="N179" s="1">
        <v>1</v>
      </c>
      <c r="O179" s="1">
        <v>1</v>
      </c>
      <c r="P179" s="1">
        <v>1</v>
      </c>
      <c r="Q179" s="1">
        <v>1</v>
      </c>
      <c r="R179" s="1">
        <v>1</v>
      </c>
      <c r="S179" s="1">
        <v>0.5</v>
      </c>
      <c r="T179" s="1">
        <v>0</v>
      </c>
      <c r="U179" s="1">
        <v>1</v>
      </c>
      <c r="V179" s="1">
        <v>0.5</v>
      </c>
      <c r="W179" s="1">
        <v>0.5</v>
      </c>
      <c r="X179" s="1">
        <v>1</v>
      </c>
      <c r="Y179" s="1">
        <v>1</v>
      </c>
      <c r="Z179" s="7">
        <f t="shared" si="9"/>
        <v>0.6785714285714286</v>
      </c>
      <c r="AA179" s="8" t="str">
        <f t="shared" si="10"/>
        <v>MEDIANAMENTE RIESGOSOS</v>
      </c>
      <c r="AB179" s="8" t="str">
        <f t="shared" si="11"/>
        <v>Moderado nivel de riesgo</v>
      </c>
    </row>
    <row r="180" spans="1:28" x14ac:dyDescent="0.2">
      <c r="A180" s="5" t="s">
        <v>390</v>
      </c>
      <c r="B180" s="5">
        <v>53</v>
      </c>
      <c r="C180" s="6" t="str">
        <f t="shared" si="8"/>
        <v>Adulto</v>
      </c>
      <c r="D180" s="5" t="s">
        <v>48</v>
      </c>
      <c r="E180" s="5" t="s">
        <v>116</v>
      </c>
      <c r="F180" s="5" t="s">
        <v>43</v>
      </c>
      <c r="G180" s="5" t="s">
        <v>47</v>
      </c>
      <c r="H180" s="5" t="s">
        <v>45</v>
      </c>
      <c r="I180" s="5" t="s">
        <v>51</v>
      </c>
      <c r="J180" s="5">
        <v>2016</v>
      </c>
      <c r="L180" s="1">
        <v>0</v>
      </c>
      <c r="M180" s="1">
        <v>0.5</v>
      </c>
      <c r="N180" s="1">
        <v>1</v>
      </c>
      <c r="O180" s="1">
        <v>1</v>
      </c>
      <c r="P180" s="1">
        <v>1</v>
      </c>
      <c r="Q180" s="1">
        <v>0</v>
      </c>
      <c r="R180" s="1">
        <v>0</v>
      </c>
      <c r="S180" s="1">
        <v>1</v>
      </c>
      <c r="T180" s="1">
        <v>0</v>
      </c>
      <c r="U180" s="1">
        <v>1</v>
      </c>
      <c r="V180" s="1">
        <v>1</v>
      </c>
      <c r="W180" s="1">
        <v>1</v>
      </c>
      <c r="X180" s="1">
        <v>1</v>
      </c>
      <c r="Y180" s="1">
        <v>1</v>
      </c>
      <c r="Z180" s="7">
        <f t="shared" si="9"/>
        <v>0.6785714285714286</v>
      </c>
      <c r="AA180" s="8" t="str">
        <f t="shared" si="10"/>
        <v>MEDIANAMENTE RIESGOSOS</v>
      </c>
      <c r="AB180" s="8" t="str">
        <f t="shared" si="11"/>
        <v>Moderado nivel de riesgo</v>
      </c>
    </row>
    <row r="181" spans="1:28" x14ac:dyDescent="0.2">
      <c r="A181" s="5" t="s">
        <v>391</v>
      </c>
      <c r="B181" s="5">
        <v>51</v>
      </c>
      <c r="C181" s="6" t="str">
        <f t="shared" si="8"/>
        <v>Adulto</v>
      </c>
      <c r="D181" s="5" t="s">
        <v>41</v>
      </c>
      <c r="E181" s="5" t="s">
        <v>117</v>
      </c>
      <c r="F181" s="5" t="s">
        <v>43</v>
      </c>
      <c r="G181" s="5" t="s">
        <v>47</v>
      </c>
      <c r="H181" s="5" t="s">
        <v>51</v>
      </c>
      <c r="I181" s="5" t="s">
        <v>65</v>
      </c>
      <c r="J181" s="5">
        <v>2017</v>
      </c>
      <c r="L181" s="1">
        <v>0</v>
      </c>
      <c r="M181" s="1">
        <v>0.5</v>
      </c>
      <c r="N181" s="1">
        <v>1</v>
      </c>
      <c r="O181" s="1">
        <v>1</v>
      </c>
      <c r="P181" s="1">
        <v>1</v>
      </c>
      <c r="Q181" s="1">
        <v>0</v>
      </c>
      <c r="R181" s="1">
        <v>0</v>
      </c>
      <c r="S181" s="1">
        <v>1</v>
      </c>
      <c r="T181" s="1">
        <v>0</v>
      </c>
      <c r="U181" s="1">
        <v>1</v>
      </c>
      <c r="V181" s="1">
        <v>1</v>
      </c>
      <c r="W181" s="1">
        <v>1</v>
      </c>
      <c r="X181" s="1">
        <v>1</v>
      </c>
      <c r="Y181" s="1">
        <v>1</v>
      </c>
      <c r="Z181" s="7">
        <f t="shared" si="9"/>
        <v>0.6785714285714286</v>
      </c>
      <c r="AA181" s="8" t="str">
        <f t="shared" si="10"/>
        <v>MEDIANAMENTE RIESGOSOS</v>
      </c>
      <c r="AB181" s="8" t="str">
        <f t="shared" si="11"/>
        <v>Moderado nivel de riesgo</v>
      </c>
    </row>
    <row r="182" spans="1:28" x14ac:dyDescent="0.2">
      <c r="A182" s="5" t="s">
        <v>392</v>
      </c>
      <c r="B182" s="5">
        <v>56</v>
      </c>
      <c r="C182" s="6" t="str">
        <f t="shared" si="8"/>
        <v>Adulto</v>
      </c>
      <c r="D182" s="5" t="s">
        <v>41</v>
      </c>
      <c r="E182" s="5" t="s">
        <v>42</v>
      </c>
      <c r="F182" s="5" t="s">
        <v>43</v>
      </c>
      <c r="G182" s="5" t="s">
        <v>47</v>
      </c>
      <c r="H182" s="5" t="s">
        <v>51</v>
      </c>
      <c r="I182" s="5" t="s">
        <v>51</v>
      </c>
      <c r="J182" s="5">
        <v>2015</v>
      </c>
      <c r="L182" s="1">
        <v>0</v>
      </c>
      <c r="M182" s="1">
        <v>1</v>
      </c>
      <c r="N182" s="1">
        <v>1</v>
      </c>
      <c r="O182" s="1">
        <v>1</v>
      </c>
      <c r="P182" s="1">
        <v>1</v>
      </c>
      <c r="Q182" s="1">
        <v>0</v>
      </c>
      <c r="R182" s="1">
        <v>0</v>
      </c>
      <c r="S182" s="1">
        <v>0</v>
      </c>
      <c r="T182" s="1">
        <v>0</v>
      </c>
      <c r="U182" s="1">
        <v>0</v>
      </c>
      <c r="V182" s="1">
        <v>0.5</v>
      </c>
      <c r="W182" s="1">
        <v>0.5</v>
      </c>
      <c r="X182" s="1">
        <v>1</v>
      </c>
      <c r="Y182" s="1">
        <v>0</v>
      </c>
      <c r="Z182" s="7">
        <f t="shared" si="9"/>
        <v>0.42857142857142855</v>
      </c>
      <c r="AA182" s="8" t="str">
        <f t="shared" si="10"/>
        <v>ALTAMENTE RIESGOSOS</v>
      </c>
      <c r="AB182" s="8" t="str">
        <f t="shared" si="11"/>
        <v>Considerable nivel de riesgo</v>
      </c>
    </row>
    <row r="183" spans="1:28" x14ac:dyDescent="0.2">
      <c r="A183" s="5" t="s">
        <v>393</v>
      </c>
      <c r="B183" s="5">
        <v>51</v>
      </c>
      <c r="C183" s="6" t="str">
        <f t="shared" si="8"/>
        <v>Adulto</v>
      </c>
      <c r="D183" s="5" t="s">
        <v>41</v>
      </c>
      <c r="E183" s="5" t="s">
        <v>60</v>
      </c>
      <c r="F183" s="5" t="s">
        <v>43</v>
      </c>
      <c r="G183" s="5" t="s">
        <v>44</v>
      </c>
      <c r="H183" s="5" t="s">
        <v>45</v>
      </c>
      <c r="I183" s="5" t="s">
        <v>51</v>
      </c>
      <c r="J183" s="5">
        <v>2011</v>
      </c>
      <c r="L183" s="1">
        <v>0</v>
      </c>
      <c r="M183" s="1">
        <v>1</v>
      </c>
      <c r="N183" s="1">
        <v>1</v>
      </c>
      <c r="O183" s="1">
        <v>0</v>
      </c>
      <c r="P183" s="1">
        <v>1</v>
      </c>
      <c r="Q183" s="1">
        <v>0</v>
      </c>
      <c r="R183" s="1">
        <v>1</v>
      </c>
      <c r="S183" s="1">
        <v>0</v>
      </c>
      <c r="T183" s="1">
        <v>0</v>
      </c>
      <c r="U183" s="1">
        <v>0</v>
      </c>
      <c r="V183" s="1">
        <v>1</v>
      </c>
      <c r="W183" s="1">
        <v>1</v>
      </c>
      <c r="X183" s="1">
        <v>0.5</v>
      </c>
      <c r="Y183" s="1">
        <v>0.5</v>
      </c>
      <c r="Z183" s="7">
        <f t="shared" si="9"/>
        <v>0.5</v>
      </c>
      <c r="AA183" s="8" t="str">
        <f t="shared" si="10"/>
        <v>ALTAMENTE RIESGOSOS</v>
      </c>
      <c r="AB183" s="8" t="str">
        <f t="shared" si="11"/>
        <v>Considerable nivel de riesgo</v>
      </c>
    </row>
    <row r="184" spans="1:28" x14ac:dyDescent="0.2">
      <c r="A184" s="5" t="s">
        <v>394</v>
      </c>
      <c r="B184" s="5">
        <v>50</v>
      </c>
      <c r="C184" s="6" t="str">
        <f t="shared" si="8"/>
        <v>Adulto</v>
      </c>
      <c r="D184" s="5" t="s">
        <v>41</v>
      </c>
      <c r="E184" s="5" t="s">
        <v>60</v>
      </c>
      <c r="F184" s="5" t="s">
        <v>43</v>
      </c>
      <c r="G184" s="5" t="s">
        <v>44</v>
      </c>
      <c r="H184" s="5" t="s">
        <v>45</v>
      </c>
      <c r="I184" s="5" t="s">
        <v>45</v>
      </c>
      <c r="J184" s="5">
        <v>2015</v>
      </c>
      <c r="L184" s="1">
        <v>0</v>
      </c>
      <c r="M184" s="1">
        <v>0.5</v>
      </c>
      <c r="N184" s="1">
        <v>1</v>
      </c>
      <c r="O184" s="1">
        <v>1</v>
      </c>
      <c r="P184" s="1">
        <v>1</v>
      </c>
      <c r="Q184" s="1">
        <v>0</v>
      </c>
      <c r="R184" s="1">
        <v>1</v>
      </c>
      <c r="S184" s="1">
        <v>1</v>
      </c>
      <c r="T184" s="1">
        <v>0</v>
      </c>
      <c r="U184" s="1">
        <v>1</v>
      </c>
      <c r="V184" s="1">
        <v>1</v>
      </c>
      <c r="W184" s="1">
        <v>1</v>
      </c>
      <c r="X184" s="1">
        <v>0.5</v>
      </c>
      <c r="Y184" s="1">
        <v>1</v>
      </c>
      <c r="Z184" s="7">
        <f t="shared" si="9"/>
        <v>0.7142857142857143</v>
      </c>
      <c r="AA184" s="8" t="str">
        <f t="shared" si="10"/>
        <v>MEDIANAMENTE RIESGOSOS</v>
      </c>
      <c r="AB184" s="8" t="str">
        <f t="shared" si="11"/>
        <v>Moderado nivel de riesgo</v>
      </c>
    </row>
    <row r="185" spans="1:28" x14ac:dyDescent="0.2">
      <c r="A185" s="5" t="s">
        <v>395</v>
      </c>
      <c r="B185" s="5">
        <v>55</v>
      </c>
      <c r="C185" s="6" t="str">
        <f t="shared" si="8"/>
        <v>Adulto</v>
      </c>
      <c r="D185" s="5" t="s">
        <v>48</v>
      </c>
      <c r="E185" s="5" t="s">
        <v>42</v>
      </c>
      <c r="F185" s="5" t="s">
        <v>50</v>
      </c>
      <c r="G185" s="5" t="s">
        <v>47</v>
      </c>
      <c r="H185" s="5" t="s">
        <v>51</v>
      </c>
      <c r="I185" s="5" t="s">
        <v>51</v>
      </c>
      <c r="J185" s="5">
        <v>2017</v>
      </c>
      <c r="L185" s="1">
        <v>0</v>
      </c>
      <c r="M185" s="1">
        <v>0.5</v>
      </c>
      <c r="N185" s="1">
        <v>1</v>
      </c>
      <c r="O185" s="1">
        <v>1</v>
      </c>
      <c r="P185" s="1">
        <v>1</v>
      </c>
      <c r="Q185" s="1">
        <v>1</v>
      </c>
      <c r="R185" s="1">
        <v>1</v>
      </c>
      <c r="S185" s="1">
        <v>1</v>
      </c>
      <c r="T185" s="1">
        <v>0</v>
      </c>
      <c r="U185" s="1">
        <v>1</v>
      </c>
      <c r="V185" s="1">
        <v>1</v>
      </c>
      <c r="W185" s="1">
        <v>1</v>
      </c>
      <c r="X185" s="1">
        <v>0.5</v>
      </c>
      <c r="Y185" s="1">
        <v>1</v>
      </c>
      <c r="Z185" s="7">
        <f t="shared" si="9"/>
        <v>0.7857142857142857</v>
      </c>
      <c r="AA185" s="8" t="str">
        <f t="shared" si="10"/>
        <v>SEGUROS</v>
      </c>
      <c r="AB185" s="8" t="str">
        <f t="shared" si="11"/>
        <v>Moderado nivel de riesgo</v>
      </c>
    </row>
    <row r="186" spans="1:28" x14ac:dyDescent="0.2">
      <c r="A186" s="5" t="s">
        <v>396</v>
      </c>
      <c r="B186" s="5">
        <v>56</v>
      </c>
      <c r="C186" s="6" t="str">
        <f t="shared" si="8"/>
        <v>Adulto</v>
      </c>
      <c r="D186" s="5" t="s">
        <v>48</v>
      </c>
      <c r="E186" s="5" t="s">
        <v>42</v>
      </c>
      <c r="F186" s="5" t="s">
        <v>43</v>
      </c>
      <c r="G186" s="5" t="s">
        <v>44</v>
      </c>
      <c r="H186" s="5" t="s">
        <v>49</v>
      </c>
      <c r="I186" s="5" t="s">
        <v>49</v>
      </c>
      <c r="J186" s="5">
        <v>2011</v>
      </c>
      <c r="L186" s="1">
        <v>0</v>
      </c>
      <c r="M186" s="1">
        <v>0.5</v>
      </c>
      <c r="N186" s="1">
        <v>1</v>
      </c>
      <c r="O186" s="1">
        <v>1</v>
      </c>
      <c r="P186" s="1">
        <v>1</v>
      </c>
      <c r="Q186" s="1">
        <v>0</v>
      </c>
      <c r="R186" s="1">
        <v>1</v>
      </c>
      <c r="S186" s="1">
        <v>1</v>
      </c>
      <c r="T186" s="1">
        <v>0</v>
      </c>
      <c r="U186" s="1">
        <v>1</v>
      </c>
      <c r="V186" s="1">
        <v>1</v>
      </c>
      <c r="W186" s="1">
        <v>1</v>
      </c>
      <c r="X186" s="1">
        <v>1</v>
      </c>
      <c r="Y186" s="1">
        <v>1</v>
      </c>
      <c r="Z186" s="7">
        <f t="shared" si="9"/>
        <v>0.75</v>
      </c>
      <c r="AA186" s="8" t="str">
        <f t="shared" si="10"/>
        <v>MEDIANAMENTE RIESGOSOS</v>
      </c>
      <c r="AB186" s="8" t="str">
        <f t="shared" si="11"/>
        <v>Moderado nivel de riesgo</v>
      </c>
    </row>
    <row r="187" spans="1:28" x14ac:dyDescent="0.2">
      <c r="A187" s="5" t="s">
        <v>397</v>
      </c>
      <c r="B187" s="5">
        <v>51</v>
      </c>
      <c r="C187" s="6" t="str">
        <f t="shared" si="8"/>
        <v>Adulto</v>
      </c>
      <c r="D187" s="5" t="s">
        <v>41</v>
      </c>
      <c r="E187" s="5" t="s">
        <v>42</v>
      </c>
      <c r="F187" s="5" t="s">
        <v>43</v>
      </c>
      <c r="G187" s="5" t="s">
        <v>70</v>
      </c>
      <c r="H187" s="5" t="s">
        <v>45</v>
      </c>
      <c r="I187" s="5" t="s">
        <v>45</v>
      </c>
      <c r="J187" s="5">
        <v>2014</v>
      </c>
      <c r="L187" s="1">
        <v>0</v>
      </c>
      <c r="M187" s="1">
        <v>0.5</v>
      </c>
      <c r="N187" s="1">
        <v>1</v>
      </c>
      <c r="O187" s="1">
        <v>1</v>
      </c>
      <c r="P187" s="1">
        <v>1</v>
      </c>
      <c r="Q187" s="1">
        <v>0</v>
      </c>
      <c r="R187" s="1">
        <v>1</v>
      </c>
      <c r="S187" s="1">
        <v>1</v>
      </c>
      <c r="T187" s="1">
        <v>0</v>
      </c>
      <c r="U187" s="1">
        <v>1</v>
      </c>
      <c r="V187" s="1">
        <v>1</v>
      </c>
      <c r="W187" s="1">
        <v>1</v>
      </c>
      <c r="X187" s="1">
        <v>0.5</v>
      </c>
      <c r="Y187" s="1">
        <v>1</v>
      </c>
      <c r="Z187" s="7">
        <f t="shared" si="9"/>
        <v>0.7142857142857143</v>
      </c>
      <c r="AA187" s="8" t="str">
        <f t="shared" si="10"/>
        <v>MEDIANAMENTE RIESGOSOS</v>
      </c>
      <c r="AB187" s="8" t="str">
        <f t="shared" si="11"/>
        <v>Moderado nivel de riesgo</v>
      </c>
    </row>
    <row r="188" spans="1:28" x14ac:dyDescent="0.2">
      <c r="A188" s="5" t="s">
        <v>398</v>
      </c>
      <c r="B188" s="5">
        <v>50</v>
      </c>
      <c r="C188" s="6" t="str">
        <f t="shared" si="8"/>
        <v>Adulto</v>
      </c>
      <c r="D188" s="5" t="s">
        <v>48</v>
      </c>
      <c r="E188" s="5" t="s">
        <v>42</v>
      </c>
      <c r="F188" s="5" t="s">
        <v>43</v>
      </c>
      <c r="G188" s="5" t="s">
        <v>47</v>
      </c>
      <c r="H188" s="5" t="s">
        <v>51</v>
      </c>
      <c r="I188" s="5" t="s">
        <v>51</v>
      </c>
      <c r="J188" s="5">
        <v>2011</v>
      </c>
      <c r="L188" s="1">
        <v>0</v>
      </c>
      <c r="M188" s="1">
        <v>0.5</v>
      </c>
      <c r="N188" s="1">
        <v>1</v>
      </c>
      <c r="O188" s="1">
        <v>1</v>
      </c>
      <c r="P188" s="1">
        <v>1</v>
      </c>
      <c r="Q188" s="1">
        <v>0</v>
      </c>
      <c r="R188" s="1">
        <v>1</v>
      </c>
      <c r="S188" s="1">
        <v>1</v>
      </c>
      <c r="T188" s="1">
        <v>0</v>
      </c>
      <c r="U188" s="1">
        <v>1</v>
      </c>
      <c r="V188" s="1">
        <v>1</v>
      </c>
      <c r="W188" s="1">
        <v>1</v>
      </c>
      <c r="X188" s="1">
        <v>0</v>
      </c>
      <c r="Y188" s="1">
        <v>1</v>
      </c>
      <c r="Z188" s="7">
        <f t="shared" si="9"/>
        <v>0.6785714285714286</v>
      </c>
      <c r="AA188" s="8" t="str">
        <f t="shared" si="10"/>
        <v>MEDIANAMENTE RIESGOSOS</v>
      </c>
      <c r="AB188" s="8" t="str">
        <f t="shared" si="11"/>
        <v>Moderado nivel de riesgo</v>
      </c>
    </row>
    <row r="189" spans="1:28" x14ac:dyDescent="0.2">
      <c r="A189" s="5" t="s">
        <v>399</v>
      </c>
      <c r="B189" s="5">
        <v>23</v>
      </c>
      <c r="C189" s="6" t="str">
        <f t="shared" si="8"/>
        <v>Adulto Joven</v>
      </c>
      <c r="D189" s="5" t="s">
        <v>48</v>
      </c>
      <c r="E189" s="5" t="s">
        <v>57</v>
      </c>
      <c r="F189" s="5" t="s">
        <v>43</v>
      </c>
      <c r="G189" s="5" t="s">
        <v>47</v>
      </c>
      <c r="H189" s="5" t="s">
        <v>45</v>
      </c>
      <c r="I189" s="5" t="s">
        <v>51</v>
      </c>
      <c r="J189" s="5">
        <v>2012</v>
      </c>
      <c r="L189" s="1">
        <v>0</v>
      </c>
      <c r="M189" s="1">
        <v>1</v>
      </c>
      <c r="N189" s="1">
        <v>0</v>
      </c>
      <c r="O189" s="1">
        <v>1</v>
      </c>
      <c r="P189" s="1">
        <v>1</v>
      </c>
      <c r="Q189" s="1">
        <v>1</v>
      </c>
      <c r="R189" s="1">
        <v>1</v>
      </c>
      <c r="S189" s="1">
        <v>1</v>
      </c>
      <c r="T189" s="1">
        <v>1</v>
      </c>
      <c r="U189" s="1">
        <v>0</v>
      </c>
      <c r="V189" s="1">
        <v>0.5</v>
      </c>
      <c r="W189" s="1">
        <v>0.5</v>
      </c>
      <c r="X189" s="1">
        <v>1</v>
      </c>
      <c r="Y189" s="1">
        <v>1</v>
      </c>
      <c r="Z189" s="7">
        <f t="shared" si="9"/>
        <v>0.7142857142857143</v>
      </c>
      <c r="AA189" s="8" t="str">
        <f t="shared" si="10"/>
        <v>MEDIANAMENTE RIESGOSOS</v>
      </c>
      <c r="AB189" s="8" t="str">
        <f t="shared" si="11"/>
        <v>Moderado nivel de riesgo</v>
      </c>
    </row>
    <row r="190" spans="1:28" x14ac:dyDescent="0.2">
      <c r="A190" s="5" t="s">
        <v>400</v>
      </c>
      <c r="B190" s="5">
        <v>40</v>
      </c>
      <c r="C190" s="6" t="str">
        <f t="shared" si="8"/>
        <v>Adulto</v>
      </c>
      <c r="D190" s="5" t="s">
        <v>41</v>
      </c>
      <c r="E190" s="5" t="s">
        <v>118</v>
      </c>
      <c r="F190" s="5" t="s">
        <v>43</v>
      </c>
      <c r="G190" s="5" t="s">
        <v>47</v>
      </c>
      <c r="H190" s="5" t="s">
        <v>51</v>
      </c>
      <c r="I190" s="5" t="s">
        <v>51</v>
      </c>
      <c r="J190" s="5">
        <v>2010</v>
      </c>
      <c r="L190" s="1">
        <v>0</v>
      </c>
      <c r="M190" s="1">
        <v>1</v>
      </c>
      <c r="N190" s="1">
        <v>1</v>
      </c>
      <c r="O190" s="1">
        <v>1</v>
      </c>
      <c r="P190" s="1">
        <v>1</v>
      </c>
      <c r="Q190" s="1">
        <v>1</v>
      </c>
      <c r="R190" s="1">
        <v>0</v>
      </c>
      <c r="S190" s="1">
        <v>1</v>
      </c>
      <c r="T190" s="1">
        <v>1</v>
      </c>
      <c r="U190" s="1">
        <v>0</v>
      </c>
      <c r="V190" s="1">
        <v>1</v>
      </c>
      <c r="W190" s="1">
        <v>0.5</v>
      </c>
      <c r="X190" s="1">
        <v>1</v>
      </c>
      <c r="Y190" s="1">
        <v>1</v>
      </c>
      <c r="Z190" s="7">
        <f t="shared" si="9"/>
        <v>0.75</v>
      </c>
      <c r="AA190" s="8" t="str">
        <f t="shared" si="10"/>
        <v>MEDIANAMENTE RIESGOSOS</v>
      </c>
      <c r="AB190" s="8" t="str">
        <f t="shared" si="11"/>
        <v>Moderado nivel de riesgo</v>
      </c>
    </row>
    <row r="191" spans="1:28" x14ac:dyDescent="0.2">
      <c r="A191" s="5" t="s">
        <v>401</v>
      </c>
      <c r="B191" s="5">
        <v>23</v>
      </c>
      <c r="C191" s="6" t="str">
        <f t="shared" si="8"/>
        <v>Adulto Joven</v>
      </c>
      <c r="D191" s="5" t="s">
        <v>48</v>
      </c>
      <c r="E191" s="5" t="s">
        <v>119</v>
      </c>
      <c r="F191" s="5" t="s">
        <v>43</v>
      </c>
      <c r="G191" s="5" t="s">
        <v>44</v>
      </c>
      <c r="H191" s="5" t="s">
        <v>45</v>
      </c>
      <c r="I191" s="5" t="s">
        <v>65</v>
      </c>
      <c r="J191" s="5">
        <v>2011</v>
      </c>
      <c r="L191" s="1">
        <v>1</v>
      </c>
      <c r="M191" s="1">
        <v>0</v>
      </c>
      <c r="N191" s="1">
        <v>0</v>
      </c>
      <c r="O191" s="1">
        <v>1</v>
      </c>
      <c r="P191" s="1">
        <v>1</v>
      </c>
      <c r="Q191" s="1">
        <v>1</v>
      </c>
      <c r="R191" s="1">
        <v>1</v>
      </c>
      <c r="S191" s="1">
        <v>1</v>
      </c>
      <c r="T191" s="1">
        <v>0</v>
      </c>
      <c r="U191" s="1">
        <v>0</v>
      </c>
      <c r="V191" s="1">
        <v>0.5</v>
      </c>
      <c r="W191" s="1">
        <v>0.5</v>
      </c>
      <c r="X191" s="1">
        <v>0.5</v>
      </c>
      <c r="Y191" s="1">
        <v>0</v>
      </c>
      <c r="Z191" s="7">
        <f t="shared" si="9"/>
        <v>0.5357142857142857</v>
      </c>
      <c r="AA191" s="8" t="str">
        <f t="shared" si="10"/>
        <v>MEDIANAMENTE RIESGOSOS</v>
      </c>
      <c r="AB191" s="8" t="str">
        <f t="shared" si="11"/>
        <v>Considerable nivel de riesgo</v>
      </c>
    </row>
    <row r="192" spans="1:28" x14ac:dyDescent="0.2">
      <c r="A192" s="5" t="s">
        <v>402</v>
      </c>
      <c r="B192" s="5">
        <v>24</v>
      </c>
      <c r="C192" s="6" t="str">
        <f t="shared" si="8"/>
        <v>Adulto Joven</v>
      </c>
      <c r="D192" s="5" t="s">
        <v>48</v>
      </c>
      <c r="E192" s="5" t="s">
        <v>120</v>
      </c>
      <c r="F192" s="5" t="s">
        <v>43</v>
      </c>
      <c r="G192" s="5" t="s">
        <v>44</v>
      </c>
      <c r="H192" s="5" t="s">
        <v>45</v>
      </c>
      <c r="I192" s="5" t="s">
        <v>51</v>
      </c>
      <c r="J192" s="5">
        <v>2012</v>
      </c>
      <c r="L192" s="1">
        <v>0</v>
      </c>
      <c r="M192" s="1">
        <v>1</v>
      </c>
      <c r="N192" s="1">
        <v>1</v>
      </c>
      <c r="O192" s="1">
        <v>1</v>
      </c>
      <c r="P192" s="1">
        <v>1</v>
      </c>
      <c r="Q192" s="1">
        <v>1</v>
      </c>
      <c r="R192" s="1">
        <v>0</v>
      </c>
      <c r="S192" s="1">
        <v>1</v>
      </c>
      <c r="T192" s="1">
        <v>1</v>
      </c>
      <c r="U192" s="1">
        <v>1</v>
      </c>
      <c r="V192" s="1">
        <v>0.5</v>
      </c>
      <c r="W192" s="1">
        <v>0.5</v>
      </c>
      <c r="X192" s="1">
        <v>1</v>
      </c>
      <c r="Y192" s="1">
        <v>1</v>
      </c>
      <c r="Z192" s="7">
        <f t="shared" si="9"/>
        <v>0.7857142857142857</v>
      </c>
      <c r="AA192" s="8" t="str">
        <f t="shared" si="10"/>
        <v>SEGUROS</v>
      </c>
      <c r="AB192" s="8" t="str">
        <f t="shared" si="11"/>
        <v>Moderado nivel de riesgo</v>
      </c>
    </row>
    <row r="193" spans="1:28" x14ac:dyDescent="0.2">
      <c r="A193" s="5" t="s">
        <v>403</v>
      </c>
      <c r="B193" s="5">
        <v>21</v>
      </c>
      <c r="C193" s="6" t="str">
        <f t="shared" si="8"/>
        <v>Adulto Joven</v>
      </c>
      <c r="D193" s="5" t="s">
        <v>48</v>
      </c>
      <c r="E193" s="5" t="s">
        <v>121</v>
      </c>
      <c r="F193" s="5" t="s">
        <v>50</v>
      </c>
      <c r="G193" s="5" t="s">
        <v>44</v>
      </c>
      <c r="H193" s="5" t="s">
        <v>49</v>
      </c>
      <c r="I193" s="5" t="s">
        <v>49</v>
      </c>
      <c r="J193" s="5">
        <v>2013</v>
      </c>
      <c r="L193" s="1">
        <v>1</v>
      </c>
      <c r="M193" s="1">
        <v>1</v>
      </c>
      <c r="N193" s="1">
        <v>0</v>
      </c>
      <c r="O193" s="1">
        <v>0</v>
      </c>
      <c r="P193" s="1">
        <v>1</v>
      </c>
      <c r="Q193" s="1">
        <v>1</v>
      </c>
      <c r="R193" s="1">
        <v>1</v>
      </c>
      <c r="S193" s="1">
        <v>0.5</v>
      </c>
      <c r="T193" s="1">
        <v>0</v>
      </c>
      <c r="U193" s="1">
        <v>1</v>
      </c>
      <c r="V193" s="1">
        <v>0.5</v>
      </c>
      <c r="W193" s="1">
        <v>0</v>
      </c>
      <c r="X193" s="1">
        <v>1</v>
      </c>
      <c r="Y193" s="1">
        <v>0.5</v>
      </c>
      <c r="Z193" s="7">
        <f t="shared" si="9"/>
        <v>0.6071428571428571</v>
      </c>
      <c r="AA193" s="8" t="str">
        <f t="shared" si="10"/>
        <v>MEDIANAMENTE RIESGOSOS</v>
      </c>
      <c r="AB193" s="8" t="str">
        <f t="shared" si="11"/>
        <v>Moderado nivel de riesgo</v>
      </c>
    </row>
    <row r="194" spans="1:28" x14ac:dyDescent="0.2">
      <c r="A194" s="5" t="s">
        <v>404</v>
      </c>
      <c r="B194" s="5">
        <v>62</v>
      </c>
      <c r="C194" s="6" t="str">
        <f t="shared" si="8"/>
        <v>Adulto Mayor</v>
      </c>
      <c r="D194" s="5" t="s">
        <v>48</v>
      </c>
      <c r="E194" s="5" t="s">
        <v>122</v>
      </c>
      <c r="F194" s="5" t="s">
        <v>43</v>
      </c>
      <c r="G194" s="5" t="s">
        <v>44</v>
      </c>
      <c r="H194" s="5" t="s">
        <v>51</v>
      </c>
      <c r="I194" s="5" t="s">
        <v>65</v>
      </c>
      <c r="J194" s="5">
        <v>2015</v>
      </c>
      <c r="L194" s="1">
        <v>0</v>
      </c>
      <c r="M194" s="1">
        <v>1</v>
      </c>
      <c r="N194" s="1">
        <v>0</v>
      </c>
      <c r="O194" s="1">
        <v>1</v>
      </c>
      <c r="P194" s="1">
        <v>1</v>
      </c>
      <c r="Q194" s="1">
        <v>1</v>
      </c>
      <c r="R194" s="1">
        <v>1</v>
      </c>
      <c r="S194" s="1">
        <v>1</v>
      </c>
      <c r="T194" s="1">
        <v>1</v>
      </c>
      <c r="U194" s="1">
        <v>0</v>
      </c>
      <c r="V194" s="1">
        <v>1</v>
      </c>
      <c r="W194" s="1">
        <v>1</v>
      </c>
      <c r="X194" s="1">
        <v>0.5</v>
      </c>
      <c r="Y194" s="1">
        <v>1</v>
      </c>
      <c r="Z194" s="7">
        <f t="shared" si="9"/>
        <v>0.75</v>
      </c>
      <c r="AA194" s="8" t="str">
        <f t="shared" si="10"/>
        <v>MEDIANAMENTE RIESGOSOS</v>
      </c>
      <c r="AB194" s="8" t="str">
        <f t="shared" si="11"/>
        <v>Moderado nivel de riesgo</v>
      </c>
    </row>
    <row r="195" spans="1:28" x14ac:dyDescent="0.2">
      <c r="A195" s="5" t="s">
        <v>405</v>
      </c>
      <c r="B195" s="5">
        <v>26</v>
      </c>
      <c r="C195" s="6" t="str">
        <f t="shared" ref="C195:C227" si="12">IF((B195&lt;18),"Niño/Adolescente",(IF(AND((B195&gt;17),(B195&lt;30)),"Adulto Joven",(IF(AND((B195&gt;29),(B195&lt;60)),"Adulto","Adulto Mayor")))))</f>
        <v>Adulto Joven</v>
      </c>
      <c r="D195" s="5" t="s">
        <v>48</v>
      </c>
      <c r="E195" s="5" t="s">
        <v>83</v>
      </c>
      <c r="F195" s="5" t="s">
        <v>43</v>
      </c>
      <c r="G195" s="5" t="s">
        <v>47</v>
      </c>
      <c r="H195" s="5" t="s">
        <v>49</v>
      </c>
      <c r="I195" s="5" t="s">
        <v>49</v>
      </c>
      <c r="J195" s="5">
        <v>2009</v>
      </c>
      <c r="L195" s="1">
        <v>1</v>
      </c>
      <c r="M195" s="1">
        <v>1</v>
      </c>
      <c r="N195" s="1">
        <v>0</v>
      </c>
      <c r="O195" s="1">
        <v>1</v>
      </c>
      <c r="P195" s="1">
        <v>1</v>
      </c>
      <c r="Q195" s="1">
        <v>1</v>
      </c>
      <c r="R195" s="1">
        <v>1</v>
      </c>
      <c r="S195" s="1">
        <v>1</v>
      </c>
      <c r="T195" s="1">
        <v>0</v>
      </c>
      <c r="U195" s="1">
        <v>0</v>
      </c>
      <c r="V195" s="1">
        <v>1</v>
      </c>
      <c r="W195" s="1">
        <v>0</v>
      </c>
      <c r="X195" s="1">
        <v>1</v>
      </c>
      <c r="Y195" s="1">
        <v>1</v>
      </c>
      <c r="Z195" s="7">
        <f t="shared" ref="Z195:Z227" si="13">(Y195+X195+W195+V195+U195+T195+S195+R195+Q195+P195+O195+N195+M195+L195)/14</f>
        <v>0.7142857142857143</v>
      </c>
      <c r="AA195" s="8" t="str">
        <f t="shared" ref="AA195:AA227" si="14">IF(AND(Z195&gt;0.75,Z195&lt;=1),"SEGUROS",IF(AND(Z195&gt;0.5,Z195&lt;=0.75),"MEDIANAMENTE RIESGOSOS",IF(AND(Z195&gt;0.25,Z195&lt;=0.5),"ALTAMENTE RIESGOSOS","DE RIESGO INMINENTE")))</f>
        <v>MEDIANAMENTE RIESGOSOS</v>
      </c>
      <c r="AB195" s="8" t="str">
        <f t="shared" ref="AB195:AB227" si="15">IF(AND(Z195&gt;0.8,Z195&lt;=1),"Bajo nivel de riesgo",IF(AND(Z195&gt;0.6,Z195&lt;=0.8),"Moderado nivel de riesgo",IF(AND(Z195&gt;0.4,Z195&lt;=0.6),"Considerable nivel de riesgo",IF(AND(Z195&gt;0.2,Z195&lt;=0.4),"Alto nivel de riesgo","Máximo nivel de riesgo"))))</f>
        <v>Moderado nivel de riesgo</v>
      </c>
    </row>
    <row r="196" spans="1:28" x14ac:dyDescent="0.2">
      <c r="A196" s="5" t="s">
        <v>406</v>
      </c>
      <c r="B196" s="5">
        <v>26</v>
      </c>
      <c r="C196" s="6" t="str">
        <f t="shared" si="12"/>
        <v>Adulto Joven</v>
      </c>
      <c r="D196" s="5" t="s">
        <v>48</v>
      </c>
      <c r="E196" s="5" t="s">
        <v>42</v>
      </c>
      <c r="F196" s="5" t="s">
        <v>43</v>
      </c>
      <c r="G196" s="5" t="s">
        <v>44</v>
      </c>
      <c r="H196" s="5" t="s">
        <v>45</v>
      </c>
      <c r="I196" s="5" t="s">
        <v>45</v>
      </c>
      <c r="J196" s="5">
        <v>2010</v>
      </c>
      <c r="L196" s="1">
        <v>0</v>
      </c>
      <c r="M196" s="1">
        <v>0</v>
      </c>
      <c r="N196" s="1">
        <v>0</v>
      </c>
      <c r="O196" s="1">
        <v>1</v>
      </c>
      <c r="P196" s="1">
        <v>1</v>
      </c>
      <c r="Q196" s="1">
        <v>1</v>
      </c>
      <c r="R196" s="1">
        <v>1</v>
      </c>
      <c r="S196" s="1">
        <v>1</v>
      </c>
      <c r="T196" s="1">
        <v>0</v>
      </c>
      <c r="U196" s="1">
        <v>1</v>
      </c>
      <c r="V196" s="1">
        <v>1</v>
      </c>
      <c r="W196" s="1">
        <v>1</v>
      </c>
      <c r="X196" s="1">
        <v>1</v>
      </c>
      <c r="Y196" s="1">
        <v>1</v>
      </c>
      <c r="Z196" s="7">
        <f t="shared" si="13"/>
        <v>0.7142857142857143</v>
      </c>
      <c r="AA196" s="8" t="str">
        <f t="shared" si="14"/>
        <v>MEDIANAMENTE RIESGOSOS</v>
      </c>
      <c r="AB196" s="8" t="str">
        <f t="shared" si="15"/>
        <v>Moderado nivel de riesgo</v>
      </c>
    </row>
    <row r="197" spans="1:28" x14ac:dyDescent="0.2">
      <c r="A197" s="5" t="s">
        <v>407</v>
      </c>
      <c r="B197" s="5">
        <v>34</v>
      </c>
      <c r="C197" s="6" t="str">
        <f t="shared" si="12"/>
        <v>Adulto</v>
      </c>
      <c r="D197" s="5" t="s">
        <v>41</v>
      </c>
      <c r="E197" s="5" t="s">
        <v>42</v>
      </c>
      <c r="F197" s="5" t="s">
        <v>43</v>
      </c>
      <c r="G197" s="5" t="s">
        <v>70</v>
      </c>
      <c r="H197" s="5" t="s">
        <v>45</v>
      </c>
      <c r="I197" s="5" t="s">
        <v>45</v>
      </c>
      <c r="J197" s="5">
        <v>2007</v>
      </c>
      <c r="L197" s="1">
        <v>0</v>
      </c>
      <c r="M197" s="1">
        <v>1</v>
      </c>
      <c r="N197" s="1">
        <v>1</v>
      </c>
      <c r="O197" s="1">
        <v>1</v>
      </c>
      <c r="P197" s="1">
        <v>1</v>
      </c>
      <c r="Q197" s="1">
        <v>1</v>
      </c>
      <c r="R197" s="1">
        <v>1</v>
      </c>
      <c r="S197" s="1">
        <v>1</v>
      </c>
      <c r="T197" s="1">
        <v>1</v>
      </c>
      <c r="U197" s="1">
        <v>0</v>
      </c>
      <c r="V197" s="1">
        <v>1</v>
      </c>
      <c r="W197" s="1">
        <v>1</v>
      </c>
      <c r="X197" s="1">
        <v>1</v>
      </c>
      <c r="Y197" s="1">
        <v>1</v>
      </c>
      <c r="Z197" s="7">
        <f t="shared" si="13"/>
        <v>0.8571428571428571</v>
      </c>
      <c r="AA197" s="8" t="str">
        <f t="shared" si="14"/>
        <v>SEGUROS</v>
      </c>
      <c r="AB197" s="8" t="str">
        <f t="shared" si="15"/>
        <v>Bajo nivel de riesgo</v>
      </c>
    </row>
    <row r="198" spans="1:28" x14ac:dyDescent="0.2">
      <c r="A198" s="5" t="s">
        <v>408</v>
      </c>
      <c r="B198" s="5">
        <v>60</v>
      </c>
      <c r="C198" s="6" t="str">
        <f t="shared" si="12"/>
        <v>Adulto Mayor</v>
      </c>
      <c r="D198" s="5" t="s">
        <v>48</v>
      </c>
      <c r="E198" s="5" t="s">
        <v>42</v>
      </c>
      <c r="F198" s="5" t="s">
        <v>43</v>
      </c>
      <c r="G198" s="5" t="s">
        <v>47</v>
      </c>
      <c r="H198" s="5" t="s">
        <v>51</v>
      </c>
      <c r="I198" s="5" t="s">
        <v>65</v>
      </c>
      <c r="J198" s="5">
        <v>2010</v>
      </c>
      <c r="L198" s="1">
        <v>0</v>
      </c>
      <c r="M198" s="1">
        <v>0</v>
      </c>
      <c r="N198" s="1">
        <v>1</v>
      </c>
      <c r="O198" s="1">
        <v>1</v>
      </c>
      <c r="P198" s="1">
        <v>1</v>
      </c>
      <c r="Q198" s="1">
        <v>1</v>
      </c>
      <c r="R198" s="1">
        <v>1</v>
      </c>
      <c r="S198" s="1">
        <v>1</v>
      </c>
      <c r="T198" s="1">
        <v>0</v>
      </c>
      <c r="U198" s="1">
        <v>0</v>
      </c>
      <c r="V198" s="1">
        <v>1</v>
      </c>
      <c r="W198" s="1">
        <v>0.5</v>
      </c>
      <c r="X198" s="1">
        <v>1</v>
      </c>
      <c r="Y198" s="1">
        <v>1</v>
      </c>
      <c r="Z198" s="7">
        <f t="shared" si="13"/>
        <v>0.6785714285714286</v>
      </c>
      <c r="AA198" s="8" t="str">
        <f t="shared" si="14"/>
        <v>MEDIANAMENTE RIESGOSOS</v>
      </c>
      <c r="AB198" s="8" t="str">
        <f t="shared" si="15"/>
        <v>Moderado nivel de riesgo</v>
      </c>
    </row>
    <row r="199" spans="1:28" x14ac:dyDescent="0.2">
      <c r="A199" s="5" t="s">
        <v>409</v>
      </c>
      <c r="B199" s="5">
        <v>65</v>
      </c>
      <c r="C199" s="6" t="str">
        <f t="shared" si="12"/>
        <v>Adulto Mayor</v>
      </c>
      <c r="D199" s="5" t="s">
        <v>41</v>
      </c>
      <c r="E199" s="5" t="s">
        <v>42</v>
      </c>
      <c r="F199" s="5" t="s">
        <v>43</v>
      </c>
      <c r="G199" s="5" t="s">
        <v>68</v>
      </c>
      <c r="H199" s="5" t="s">
        <v>51</v>
      </c>
      <c r="I199" s="5" t="s">
        <v>65</v>
      </c>
      <c r="J199" s="5">
        <v>2018</v>
      </c>
      <c r="L199" s="1">
        <v>0</v>
      </c>
      <c r="M199" s="1">
        <v>1</v>
      </c>
      <c r="N199" s="1">
        <v>1</v>
      </c>
      <c r="O199" s="1">
        <v>1</v>
      </c>
      <c r="P199" s="1">
        <v>1</v>
      </c>
      <c r="Q199" s="1">
        <v>1</v>
      </c>
      <c r="R199" s="1">
        <v>1</v>
      </c>
      <c r="S199" s="1">
        <v>1</v>
      </c>
      <c r="T199" s="1">
        <v>1</v>
      </c>
      <c r="U199" s="1">
        <v>0</v>
      </c>
      <c r="V199" s="1">
        <v>1</v>
      </c>
      <c r="W199" s="1">
        <v>0.5</v>
      </c>
      <c r="X199" s="1">
        <v>1</v>
      </c>
      <c r="Y199" s="1">
        <v>1</v>
      </c>
      <c r="Z199" s="7">
        <f t="shared" si="13"/>
        <v>0.8214285714285714</v>
      </c>
      <c r="AA199" s="8" t="str">
        <f t="shared" si="14"/>
        <v>SEGUROS</v>
      </c>
      <c r="AB199" s="8" t="str">
        <f t="shared" si="15"/>
        <v>Bajo nivel de riesgo</v>
      </c>
    </row>
    <row r="200" spans="1:28" x14ac:dyDescent="0.2">
      <c r="A200" s="5" t="s">
        <v>410</v>
      </c>
      <c r="B200" s="5">
        <v>22</v>
      </c>
      <c r="C200" s="6" t="str">
        <f t="shared" si="12"/>
        <v>Adulto Joven</v>
      </c>
      <c r="D200" s="5" t="s">
        <v>48</v>
      </c>
      <c r="E200" s="5" t="s">
        <v>123</v>
      </c>
      <c r="F200" s="5" t="s">
        <v>43</v>
      </c>
      <c r="G200" s="5" t="s">
        <v>47</v>
      </c>
      <c r="H200" s="5" t="s">
        <v>45</v>
      </c>
      <c r="I200" s="5" t="s">
        <v>45</v>
      </c>
      <c r="J200" s="5">
        <v>2009</v>
      </c>
      <c r="L200" s="1">
        <v>0</v>
      </c>
      <c r="M200" s="1">
        <v>1</v>
      </c>
      <c r="N200" s="1">
        <v>0</v>
      </c>
      <c r="O200" s="1">
        <v>1</v>
      </c>
      <c r="P200" s="1">
        <v>1</v>
      </c>
      <c r="Q200" s="1">
        <v>1</v>
      </c>
      <c r="R200" s="1">
        <v>1</v>
      </c>
      <c r="S200" s="1">
        <v>0.5</v>
      </c>
      <c r="T200" s="1">
        <v>1</v>
      </c>
      <c r="U200" s="1">
        <v>0</v>
      </c>
      <c r="V200" s="1">
        <v>0.5</v>
      </c>
      <c r="W200" s="1">
        <v>0.5</v>
      </c>
      <c r="X200" s="1">
        <v>1</v>
      </c>
      <c r="Y200" s="1">
        <v>0.5</v>
      </c>
      <c r="Z200" s="7">
        <f t="shared" si="13"/>
        <v>0.6428571428571429</v>
      </c>
      <c r="AA200" s="8" t="str">
        <f t="shared" si="14"/>
        <v>MEDIANAMENTE RIESGOSOS</v>
      </c>
      <c r="AB200" s="8" t="str">
        <f t="shared" si="15"/>
        <v>Moderado nivel de riesgo</v>
      </c>
    </row>
    <row r="201" spans="1:28" x14ac:dyDescent="0.2">
      <c r="A201" s="5" t="s">
        <v>411</v>
      </c>
      <c r="B201" s="5">
        <v>24</v>
      </c>
      <c r="C201" s="6" t="str">
        <f t="shared" si="12"/>
        <v>Adulto Joven</v>
      </c>
      <c r="D201" s="5" t="s">
        <v>48</v>
      </c>
      <c r="E201" s="5" t="s">
        <v>42</v>
      </c>
      <c r="F201" s="5" t="s">
        <v>43</v>
      </c>
      <c r="G201" s="5" t="s">
        <v>44</v>
      </c>
      <c r="H201" s="5" t="s">
        <v>49</v>
      </c>
      <c r="I201" s="5" t="s">
        <v>45</v>
      </c>
      <c r="J201" s="5">
        <v>2010</v>
      </c>
      <c r="L201" s="1">
        <v>0</v>
      </c>
      <c r="M201" s="1">
        <v>1</v>
      </c>
      <c r="N201" s="1">
        <v>1</v>
      </c>
      <c r="O201" s="1">
        <v>1</v>
      </c>
      <c r="P201" s="1">
        <v>1</v>
      </c>
      <c r="Q201" s="1">
        <v>1</v>
      </c>
      <c r="R201" s="1">
        <v>1</v>
      </c>
      <c r="S201" s="1">
        <v>1</v>
      </c>
      <c r="T201" s="1">
        <v>1</v>
      </c>
      <c r="U201" s="1">
        <v>1</v>
      </c>
      <c r="V201" s="1">
        <v>1</v>
      </c>
      <c r="W201" s="1">
        <v>0</v>
      </c>
      <c r="X201" s="1">
        <v>1</v>
      </c>
      <c r="Y201" s="1">
        <v>1</v>
      </c>
      <c r="Z201" s="7">
        <f t="shared" si="13"/>
        <v>0.8571428571428571</v>
      </c>
      <c r="AA201" s="8" t="str">
        <f t="shared" si="14"/>
        <v>SEGUROS</v>
      </c>
      <c r="AB201" s="8" t="str">
        <f t="shared" si="15"/>
        <v>Bajo nivel de riesgo</v>
      </c>
    </row>
    <row r="202" spans="1:28" x14ac:dyDescent="0.2">
      <c r="A202" s="5" t="s">
        <v>412</v>
      </c>
      <c r="B202" s="5">
        <v>24</v>
      </c>
      <c r="C202" s="6" t="str">
        <f t="shared" si="12"/>
        <v>Adulto Joven</v>
      </c>
      <c r="D202" s="5" t="s">
        <v>41</v>
      </c>
      <c r="E202" s="5" t="s">
        <v>57</v>
      </c>
      <c r="F202" s="5" t="s">
        <v>43</v>
      </c>
      <c r="G202" s="5" t="s">
        <v>44</v>
      </c>
      <c r="H202" s="5" t="s">
        <v>45</v>
      </c>
      <c r="I202" s="5" t="s">
        <v>45</v>
      </c>
      <c r="J202" s="5">
        <v>2010</v>
      </c>
      <c r="L202" s="1">
        <v>1</v>
      </c>
      <c r="M202" s="1">
        <v>1</v>
      </c>
      <c r="N202" s="1">
        <v>1</v>
      </c>
      <c r="O202" s="1">
        <v>1</v>
      </c>
      <c r="P202" s="1">
        <v>1</v>
      </c>
      <c r="Q202" s="1">
        <v>1</v>
      </c>
      <c r="R202" s="1">
        <v>1</v>
      </c>
      <c r="S202" s="1">
        <v>1</v>
      </c>
      <c r="T202" s="1">
        <v>1</v>
      </c>
      <c r="U202" s="1">
        <v>1</v>
      </c>
      <c r="V202" s="1">
        <v>1</v>
      </c>
      <c r="W202" s="1">
        <v>1</v>
      </c>
      <c r="X202" s="1">
        <v>1</v>
      </c>
      <c r="Y202" s="1">
        <v>1</v>
      </c>
      <c r="Z202" s="7">
        <f t="shared" si="13"/>
        <v>1</v>
      </c>
      <c r="AA202" s="8" t="str">
        <f t="shared" si="14"/>
        <v>SEGUROS</v>
      </c>
      <c r="AB202" s="8" t="str">
        <f t="shared" si="15"/>
        <v>Bajo nivel de riesgo</v>
      </c>
    </row>
    <row r="203" spans="1:28" x14ac:dyDescent="0.2">
      <c r="A203" s="5" t="s">
        <v>413</v>
      </c>
      <c r="B203" s="5">
        <v>53</v>
      </c>
      <c r="C203" s="6" t="str">
        <f t="shared" si="12"/>
        <v>Adulto</v>
      </c>
      <c r="D203" s="5" t="s">
        <v>48</v>
      </c>
      <c r="E203" s="5" t="s">
        <v>42</v>
      </c>
      <c r="F203" s="5" t="s">
        <v>43</v>
      </c>
      <c r="G203" s="5" t="s">
        <v>47</v>
      </c>
      <c r="H203" s="5" t="s">
        <v>45</v>
      </c>
      <c r="I203" s="5" t="s">
        <v>45</v>
      </c>
      <c r="J203" s="5">
        <v>2014</v>
      </c>
      <c r="L203" s="1">
        <v>1</v>
      </c>
      <c r="M203" s="1">
        <v>0</v>
      </c>
      <c r="N203" s="1">
        <v>1</v>
      </c>
      <c r="O203" s="1">
        <v>1</v>
      </c>
      <c r="P203" s="1">
        <v>1</v>
      </c>
      <c r="Q203" s="1">
        <v>1</v>
      </c>
      <c r="R203" s="1">
        <v>1</v>
      </c>
      <c r="S203" s="1">
        <v>1</v>
      </c>
      <c r="T203" s="1">
        <v>0</v>
      </c>
      <c r="U203" s="1">
        <v>1</v>
      </c>
      <c r="V203" s="1">
        <v>0.5</v>
      </c>
      <c r="W203" s="1">
        <v>0.5</v>
      </c>
      <c r="X203" s="1">
        <v>1</v>
      </c>
      <c r="Y203" s="1">
        <v>0</v>
      </c>
      <c r="Z203" s="7">
        <f t="shared" si="13"/>
        <v>0.7142857142857143</v>
      </c>
      <c r="AA203" s="8" t="str">
        <f t="shared" si="14"/>
        <v>MEDIANAMENTE RIESGOSOS</v>
      </c>
      <c r="AB203" s="8" t="str">
        <f t="shared" si="15"/>
        <v>Moderado nivel de riesgo</v>
      </c>
    </row>
    <row r="204" spans="1:28" x14ac:dyDescent="0.2">
      <c r="A204" s="5" t="s">
        <v>414</v>
      </c>
      <c r="B204" s="5">
        <v>22</v>
      </c>
      <c r="C204" s="6" t="str">
        <f t="shared" si="12"/>
        <v>Adulto Joven</v>
      </c>
      <c r="D204" s="5" t="s">
        <v>48</v>
      </c>
      <c r="E204" s="5" t="s">
        <v>124</v>
      </c>
      <c r="F204" s="5" t="s">
        <v>43</v>
      </c>
      <c r="G204" s="5" t="s">
        <v>44</v>
      </c>
      <c r="H204" s="5" t="s">
        <v>45</v>
      </c>
      <c r="I204" s="5" t="s">
        <v>45</v>
      </c>
      <c r="J204" s="5">
        <v>2009</v>
      </c>
      <c r="L204" s="1">
        <v>0</v>
      </c>
      <c r="M204" s="1">
        <v>1</v>
      </c>
      <c r="N204" s="1">
        <v>1</v>
      </c>
      <c r="O204" s="1">
        <v>1</v>
      </c>
      <c r="P204" s="1">
        <v>1</v>
      </c>
      <c r="Q204" s="1">
        <v>0</v>
      </c>
      <c r="R204" s="1">
        <v>1</v>
      </c>
      <c r="S204" s="1">
        <v>1</v>
      </c>
      <c r="T204" s="1">
        <v>0</v>
      </c>
      <c r="U204" s="1">
        <v>0</v>
      </c>
      <c r="V204" s="1">
        <v>1</v>
      </c>
      <c r="W204" s="1">
        <v>0.5</v>
      </c>
      <c r="X204" s="1">
        <v>0</v>
      </c>
      <c r="Y204" s="1">
        <v>0</v>
      </c>
      <c r="Z204" s="7">
        <f t="shared" si="13"/>
        <v>0.5357142857142857</v>
      </c>
      <c r="AA204" s="8" t="str">
        <f t="shared" si="14"/>
        <v>MEDIANAMENTE RIESGOSOS</v>
      </c>
      <c r="AB204" s="8" t="str">
        <f t="shared" si="15"/>
        <v>Considerable nivel de riesgo</v>
      </c>
    </row>
    <row r="205" spans="1:28" x14ac:dyDescent="0.2">
      <c r="A205" s="5" t="s">
        <v>415</v>
      </c>
      <c r="B205" s="5">
        <v>25</v>
      </c>
      <c r="C205" s="6" t="str">
        <f t="shared" si="12"/>
        <v>Adulto Joven</v>
      </c>
      <c r="D205" s="5" t="s">
        <v>48</v>
      </c>
      <c r="E205" s="5" t="s">
        <v>42</v>
      </c>
      <c r="F205" s="5" t="s">
        <v>43</v>
      </c>
      <c r="G205" s="5" t="s">
        <v>44</v>
      </c>
      <c r="H205" s="5" t="s">
        <v>49</v>
      </c>
      <c r="I205" s="5" t="s">
        <v>49</v>
      </c>
      <c r="J205" s="5">
        <v>2009</v>
      </c>
      <c r="L205" s="1">
        <v>0</v>
      </c>
      <c r="M205" s="1">
        <v>1</v>
      </c>
      <c r="N205" s="1">
        <v>1</v>
      </c>
      <c r="O205" s="1">
        <v>0</v>
      </c>
      <c r="P205" s="1">
        <v>1</v>
      </c>
      <c r="Q205" s="1">
        <v>1</v>
      </c>
      <c r="R205" s="1">
        <v>0</v>
      </c>
      <c r="S205" s="1">
        <v>0</v>
      </c>
      <c r="T205" s="1">
        <v>0</v>
      </c>
      <c r="U205" s="1">
        <v>0</v>
      </c>
      <c r="V205" s="1">
        <v>1</v>
      </c>
      <c r="W205" s="1">
        <v>0.5</v>
      </c>
      <c r="X205" s="1">
        <v>1</v>
      </c>
      <c r="Y205" s="1">
        <v>0</v>
      </c>
      <c r="Z205" s="7">
        <f t="shared" si="13"/>
        <v>0.4642857142857143</v>
      </c>
      <c r="AA205" s="8" t="str">
        <f t="shared" si="14"/>
        <v>ALTAMENTE RIESGOSOS</v>
      </c>
      <c r="AB205" s="8" t="str">
        <f t="shared" si="15"/>
        <v>Considerable nivel de riesgo</v>
      </c>
    </row>
    <row r="206" spans="1:28" x14ac:dyDescent="0.2">
      <c r="A206" s="5" t="s">
        <v>416</v>
      </c>
      <c r="B206" s="5">
        <v>47</v>
      </c>
      <c r="C206" s="6" t="str">
        <f t="shared" si="12"/>
        <v>Adulto</v>
      </c>
      <c r="D206" s="5" t="s">
        <v>41</v>
      </c>
      <c r="E206" s="5" t="s">
        <v>42</v>
      </c>
      <c r="F206" s="5" t="s">
        <v>43</v>
      </c>
      <c r="G206" s="5" t="s">
        <v>47</v>
      </c>
      <c r="H206" s="5" t="s">
        <v>51</v>
      </c>
      <c r="I206" s="5" t="s">
        <v>51</v>
      </c>
      <c r="J206" s="5">
        <v>2012</v>
      </c>
      <c r="L206" s="1">
        <v>0</v>
      </c>
      <c r="M206" s="1">
        <v>1</v>
      </c>
      <c r="N206" s="1">
        <v>1</v>
      </c>
      <c r="O206" s="1">
        <v>1</v>
      </c>
      <c r="P206" s="1">
        <v>1</v>
      </c>
      <c r="Q206" s="1">
        <v>1</v>
      </c>
      <c r="R206" s="1">
        <v>1</v>
      </c>
      <c r="S206" s="1">
        <v>1</v>
      </c>
      <c r="T206" s="1">
        <v>1</v>
      </c>
      <c r="U206" s="1">
        <v>0</v>
      </c>
      <c r="V206" s="1">
        <v>1</v>
      </c>
      <c r="W206" s="1">
        <v>1</v>
      </c>
      <c r="X206" s="1">
        <v>1</v>
      </c>
      <c r="Y206" s="1">
        <v>1</v>
      </c>
      <c r="Z206" s="7">
        <f t="shared" si="13"/>
        <v>0.8571428571428571</v>
      </c>
      <c r="AA206" s="8" t="str">
        <f t="shared" si="14"/>
        <v>SEGUROS</v>
      </c>
      <c r="AB206" s="8" t="str">
        <f t="shared" si="15"/>
        <v>Bajo nivel de riesgo</v>
      </c>
    </row>
    <row r="207" spans="1:28" x14ac:dyDescent="0.2">
      <c r="A207" s="5" t="s">
        <v>417</v>
      </c>
      <c r="B207" s="5">
        <v>83</v>
      </c>
      <c r="C207" s="6" t="str">
        <f t="shared" si="12"/>
        <v>Adulto Mayor</v>
      </c>
      <c r="D207" s="5" t="s">
        <v>41</v>
      </c>
      <c r="E207" s="5" t="s">
        <v>42</v>
      </c>
      <c r="F207" s="5" t="s">
        <v>43</v>
      </c>
      <c r="G207" s="5" t="s">
        <v>47</v>
      </c>
      <c r="H207" s="5" t="s">
        <v>51</v>
      </c>
      <c r="I207" s="5" t="s">
        <v>51</v>
      </c>
      <c r="J207" s="5">
        <v>2008</v>
      </c>
      <c r="L207" s="1">
        <v>0</v>
      </c>
      <c r="M207" s="1">
        <v>1</v>
      </c>
      <c r="N207" s="1">
        <v>1</v>
      </c>
      <c r="O207" s="1">
        <v>1</v>
      </c>
      <c r="P207" s="1">
        <v>1</v>
      </c>
      <c r="Q207" s="1">
        <v>1</v>
      </c>
      <c r="R207" s="1">
        <v>1</v>
      </c>
      <c r="S207" s="1">
        <v>1</v>
      </c>
      <c r="T207" s="1">
        <v>0</v>
      </c>
      <c r="U207" s="1">
        <v>1</v>
      </c>
      <c r="V207" s="1">
        <v>1</v>
      </c>
      <c r="W207" s="1">
        <v>1</v>
      </c>
      <c r="X207" s="1">
        <v>1</v>
      </c>
      <c r="Y207" s="1">
        <v>1</v>
      </c>
      <c r="Z207" s="7">
        <f t="shared" si="13"/>
        <v>0.8571428571428571</v>
      </c>
      <c r="AA207" s="8" t="str">
        <f t="shared" si="14"/>
        <v>SEGUROS</v>
      </c>
      <c r="AB207" s="8" t="str">
        <f t="shared" si="15"/>
        <v>Bajo nivel de riesgo</v>
      </c>
    </row>
    <row r="208" spans="1:28" x14ac:dyDescent="0.2">
      <c r="A208" s="5" t="s">
        <v>418</v>
      </c>
      <c r="B208" s="5">
        <v>27</v>
      </c>
      <c r="C208" s="6" t="str">
        <f t="shared" si="12"/>
        <v>Adulto Joven</v>
      </c>
      <c r="D208" s="5" t="s">
        <v>48</v>
      </c>
      <c r="E208" s="5" t="s">
        <v>42</v>
      </c>
      <c r="F208" s="5" t="s">
        <v>43</v>
      </c>
      <c r="G208" s="5" t="s">
        <v>47</v>
      </c>
      <c r="H208" s="5" t="s">
        <v>49</v>
      </c>
      <c r="I208" s="5" t="s">
        <v>49</v>
      </c>
      <c r="J208" s="5">
        <v>2010</v>
      </c>
      <c r="L208" s="1">
        <v>0</v>
      </c>
      <c r="M208" s="1">
        <v>1</v>
      </c>
      <c r="N208" s="1">
        <v>0</v>
      </c>
      <c r="O208" s="1">
        <v>1</v>
      </c>
      <c r="P208" s="1">
        <v>1</v>
      </c>
      <c r="Q208" s="1">
        <v>0</v>
      </c>
      <c r="R208" s="1">
        <v>1</v>
      </c>
      <c r="S208" s="1">
        <v>1</v>
      </c>
      <c r="T208" s="1">
        <v>1</v>
      </c>
      <c r="U208" s="1">
        <v>0</v>
      </c>
      <c r="V208" s="1">
        <v>0.5</v>
      </c>
      <c r="W208" s="1">
        <v>1</v>
      </c>
      <c r="X208" s="1">
        <v>1</v>
      </c>
      <c r="Y208" s="1">
        <v>0.5</v>
      </c>
      <c r="Z208" s="7">
        <f t="shared" si="13"/>
        <v>0.6428571428571429</v>
      </c>
      <c r="AA208" s="8" t="str">
        <f t="shared" si="14"/>
        <v>MEDIANAMENTE RIESGOSOS</v>
      </c>
      <c r="AB208" s="8" t="str">
        <f t="shared" si="15"/>
        <v>Moderado nivel de riesgo</v>
      </c>
    </row>
    <row r="209" spans="1:28" x14ac:dyDescent="0.2">
      <c r="A209" s="5" t="s">
        <v>419</v>
      </c>
      <c r="B209" s="5">
        <v>57</v>
      </c>
      <c r="C209" s="6" t="str">
        <f t="shared" si="12"/>
        <v>Adulto</v>
      </c>
      <c r="D209" s="5" t="s">
        <v>41</v>
      </c>
      <c r="E209" s="5" t="s">
        <v>42</v>
      </c>
      <c r="F209" s="5" t="s">
        <v>43</v>
      </c>
      <c r="G209" s="5" t="s">
        <v>44</v>
      </c>
      <c r="H209" s="5" t="s">
        <v>45</v>
      </c>
      <c r="I209" s="5" t="s">
        <v>51</v>
      </c>
      <c r="J209" s="5">
        <v>2010</v>
      </c>
      <c r="L209" s="1">
        <v>0</v>
      </c>
      <c r="M209" s="1">
        <v>1</v>
      </c>
      <c r="N209" s="1">
        <v>1</v>
      </c>
      <c r="O209" s="1">
        <v>1</v>
      </c>
      <c r="P209" s="1">
        <v>1</v>
      </c>
      <c r="Q209" s="1">
        <v>1</v>
      </c>
      <c r="R209" s="1">
        <v>1</v>
      </c>
      <c r="S209" s="1">
        <v>1</v>
      </c>
      <c r="T209" s="1">
        <v>1</v>
      </c>
      <c r="U209" s="1">
        <v>0</v>
      </c>
      <c r="V209" s="1">
        <v>0.5</v>
      </c>
      <c r="W209" s="1">
        <v>0.5</v>
      </c>
      <c r="X209" s="1">
        <v>0</v>
      </c>
      <c r="Y209" s="1">
        <v>0</v>
      </c>
      <c r="Z209" s="7">
        <f t="shared" si="13"/>
        <v>0.6428571428571429</v>
      </c>
      <c r="AA209" s="8" t="str">
        <f t="shared" si="14"/>
        <v>MEDIANAMENTE RIESGOSOS</v>
      </c>
      <c r="AB209" s="8" t="str">
        <f t="shared" si="15"/>
        <v>Moderado nivel de riesgo</v>
      </c>
    </row>
    <row r="210" spans="1:28" x14ac:dyDescent="0.2">
      <c r="A210" s="5" t="s">
        <v>420</v>
      </c>
      <c r="B210" s="5">
        <v>23</v>
      </c>
      <c r="C210" s="6" t="str">
        <f t="shared" si="12"/>
        <v>Adulto Joven</v>
      </c>
      <c r="D210" s="5" t="s">
        <v>48</v>
      </c>
      <c r="E210" s="5" t="s">
        <v>42</v>
      </c>
      <c r="F210" s="5" t="s">
        <v>43</v>
      </c>
      <c r="G210" s="5" t="s">
        <v>44</v>
      </c>
      <c r="H210" s="5" t="s">
        <v>49</v>
      </c>
      <c r="I210" s="5" t="s">
        <v>45</v>
      </c>
      <c r="J210" s="5">
        <v>2013</v>
      </c>
      <c r="L210" s="1">
        <v>1</v>
      </c>
      <c r="M210" s="1">
        <v>1</v>
      </c>
      <c r="N210" s="1">
        <v>0</v>
      </c>
      <c r="O210" s="1">
        <v>1</v>
      </c>
      <c r="P210" s="1">
        <v>1</v>
      </c>
      <c r="Q210" s="1">
        <v>1</v>
      </c>
      <c r="R210" s="1">
        <v>1</v>
      </c>
      <c r="S210" s="1">
        <v>0.5</v>
      </c>
      <c r="T210" s="1">
        <v>0</v>
      </c>
      <c r="U210" s="1">
        <v>1</v>
      </c>
      <c r="V210" s="1">
        <v>1</v>
      </c>
      <c r="W210" s="1">
        <v>0.5</v>
      </c>
      <c r="X210" s="1">
        <v>0.5</v>
      </c>
      <c r="Y210" s="1">
        <v>0.5</v>
      </c>
      <c r="Z210" s="7">
        <f t="shared" si="13"/>
        <v>0.7142857142857143</v>
      </c>
      <c r="AA210" s="8" t="str">
        <f t="shared" si="14"/>
        <v>MEDIANAMENTE RIESGOSOS</v>
      </c>
      <c r="AB210" s="8" t="str">
        <f t="shared" si="15"/>
        <v>Moderado nivel de riesgo</v>
      </c>
    </row>
    <row r="211" spans="1:28" x14ac:dyDescent="0.2">
      <c r="A211" s="5" t="s">
        <v>421</v>
      </c>
      <c r="B211" s="5">
        <v>42</v>
      </c>
      <c r="C211" s="6" t="str">
        <f t="shared" si="12"/>
        <v>Adulto</v>
      </c>
      <c r="D211" s="5" t="s">
        <v>41</v>
      </c>
      <c r="E211" s="5" t="s">
        <v>42</v>
      </c>
      <c r="F211" s="5" t="s">
        <v>43</v>
      </c>
      <c r="G211" s="5" t="s">
        <v>47</v>
      </c>
      <c r="H211" s="5" t="s">
        <v>65</v>
      </c>
      <c r="I211" s="5" t="s">
        <v>65</v>
      </c>
      <c r="J211" s="5">
        <v>2014</v>
      </c>
      <c r="L211" s="1">
        <v>0</v>
      </c>
      <c r="M211" s="1">
        <v>1</v>
      </c>
      <c r="N211" s="1">
        <v>1</v>
      </c>
      <c r="O211" s="1">
        <v>1</v>
      </c>
      <c r="P211" s="1">
        <v>1</v>
      </c>
      <c r="Q211" s="1">
        <v>1</v>
      </c>
      <c r="R211" s="1">
        <v>0</v>
      </c>
      <c r="S211" s="1">
        <v>0</v>
      </c>
      <c r="T211" s="1">
        <v>0</v>
      </c>
      <c r="U211" s="1">
        <v>1</v>
      </c>
      <c r="V211" s="1">
        <v>1</v>
      </c>
      <c r="W211" s="1">
        <v>0.5</v>
      </c>
      <c r="X211" s="1">
        <v>0.5</v>
      </c>
      <c r="Y211" s="1">
        <v>0</v>
      </c>
      <c r="Z211" s="7">
        <f t="shared" si="13"/>
        <v>0.5714285714285714</v>
      </c>
      <c r="AA211" s="8" t="str">
        <f t="shared" si="14"/>
        <v>MEDIANAMENTE RIESGOSOS</v>
      </c>
      <c r="AB211" s="8" t="str">
        <f t="shared" si="15"/>
        <v>Considerable nivel de riesgo</v>
      </c>
    </row>
    <row r="212" spans="1:28" x14ac:dyDescent="0.2">
      <c r="A212" s="5" t="s">
        <v>422</v>
      </c>
      <c r="B212" s="5">
        <v>26</v>
      </c>
      <c r="C212" s="6" t="str">
        <f t="shared" si="12"/>
        <v>Adulto Joven</v>
      </c>
      <c r="D212" s="5" t="s">
        <v>48</v>
      </c>
      <c r="E212" s="5" t="s">
        <v>42</v>
      </c>
      <c r="F212" s="5" t="s">
        <v>43</v>
      </c>
      <c r="G212" s="5" t="s">
        <v>47</v>
      </c>
      <c r="H212" s="5" t="s">
        <v>49</v>
      </c>
      <c r="I212" s="5" t="s">
        <v>45</v>
      </c>
      <c r="J212" s="5">
        <v>2008</v>
      </c>
      <c r="L212" s="1">
        <v>1</v>
      </c>
      <c r="M212" s="1">
        <v>1</v>
      </c>
      <c r="N212" s="1">
        <v>1</v>
      </c>
      <c r="O212" s="1">
        <v>1</v>
      </c>
      <c r="P212" s="1">
        <v>1</v>
      </c>
      <c r="Q212" s="1">
        <v>1</v>
      </c>
      <c r="R212" s="1">
        <v>1</v>
      </c>
      <c r="S212" s="1">
        <v>0.5</v>
      </c>
      <c r="T212" s="1">
        <v>0</v>
      </c>
      <c r="U212" s="1">
        <v>1</v>
      </c>
      <c r="V212" s="1">
        <v>0.5</v>
      </c>
      <c r="W212" s="1">
        <v>0.5</v>
      </c>
      <c r="X212" s="1">
        <v>0</v>
      </c>
      <c r="Y212" s="1">
        <v>1</v>
      </c>
      <c r="Z212" s="7">
        <f t="shared" si="13"/>
        <v>0.75</v>
      </c>
      <c r="AA212" s="8" t="str">
        <f t="shared" si="14"/>
        <v>MEDIANAMENTE RIESGOSOS</v>
      </c>
      <c r="AB212" s="8" t="str">
        <f t="shared" si="15"/>
        <v>Moderado nivel de riesgo</v>
      </c>
    </row>
    <row r="213" spans="1:28" x14ac:dyDescent="0.2">
      <c r="A213" s="5" t="s">
        <v>423</v>
      </c>
      <c r="B213" s="5">
        <v>53</v>
      </c>
      <c r="C213" s="6" t="str">
        <f t="shared" si="12"/>
        <v>Adulto</v>
      </c>
      <c r="D213" s="5" t="s">
        <v>41</v>
      </c>
      <c r="E213" s="5" t="s">
        <v>42</v>
      </c>
      <c r="F213" s="5" t="s">
        <v>43</v>
      </c>
      <c r="G213" s="5" t="s">
        <v>44</v>
      </c>
      <c r="H213" s="5" t="s">
        <v>51</v>
      </c>
      <c r="I213" s="5" t="s">
        <v>51</v>
      </c>
      <c r="J213" s="5">
        <v>2018</v>
      </c>
      <c r="L213" s="1">
        <v>0</v>
      </c>
      <c r="M213" s="1">
        <v>0</v>
      </c>
      <c r="N213" s="1">
        <v>1</v>
      </c>
      <c r="O213" s="1">
        <v>1</v>
      </c>
      <c r="P213" s="1">
        <v>1</v>
      </c>
      <c r="Q213" s="1">
        <v>1</v>
      </c>
      <c r="R213" s="1">
        <v>1</v>
      </c>
      <c r="S213" s="1">
        <v>1</v>
      </c>
      <c r="T213" s="1">
        <v>1</v>
      </c>
      <c r="U213" s="1">
        <v>0</v>
      </c>
      <c r="V213" s="1">
        <v>1</v>
      </c>
      <c r="W213" s="1">
        <v>1</v>
      </c>
      <c r="X213" s="1">
        <v>1</v>
      </c>
      <c r="Y213" s="1">
        <v>1</v>
      </c>
      <c r="Z213" s="7">
        <f t="shared" si="13"/>
        <v>0.7857142857142857</v>
      </c>
      <c r="AA213" s="8" t="str">
        <f t="shared" si="14"/>
        <v>SEGUROS</v>
      </c>
      <c r="AB213" s="8" t="str">
        <f t="shared" si="15"/>
        <v>Moderado nivel de riesgo</v>
      </c>
    </row>
    <row r="214" spans="1:28" x14ac:dyDescent="0.2">
      <c r="A214" s="5" t="s">
        <v>424</v>
      </c>
      <c r="B214" s="5">
        <v>47</v>
      </c>
      <c r="C214" s="6" t="str">
        <f t="shared" si="12"/>
        <v>Adulto</v>
      </c>
      <c r="D214" s="5" t="s">
        <v>48</v>
      </c>
      <c r="E214" s="5" t="s">
        <v>72</v>
      </c>
      <c r="F214" s="5" t="s">
        <v>43</v>
      </c>
      <c r="G214" s="5" t="s">
        <v>47</v>
      </c>
      <c r="H214" s="5" t="s">
        <v>45</v>
      </c>
      <c r="I214" s="5" t="s">
        <v>45</v>
      </c>
      <c r="J214" s="5">
        <v>2013</v>
      </c>
      <c r="L214" s="1">
        <v>0</v>
      </c>
      <c r="M214" s="1">
        <v>1</v>
      </c>
      <c r="N214" s="1">
        <v>1</v>
      </c>
      <c r="O214" s="1">
        <v>1</v>
      </c>
      <c r="P214" s="1">
        <v>1</v>
      </c>
      <c r="Q214" s="1">
        <v>1</v>
      </c>
      <c r="R214" s="1">
        <v>1</v>
      </c>
      <c r="S214" s="1">
        <v>1</v>
      </c>
      <c r="T214" s="1">
        <v>1</v>
      </c>
      <c r="U214" s="1">
        <v>0</v>
      </c>
      <c r="V214" s="1">
        <v>0.5</v>
      </c>
      <c r="W214" s="1">
        <v>0.5</v>
      </c>
      <c r="X214" s="1">
        <v>1</v>
      </c>
      <c r="Y214" s="1">
        <v>1</v>
      </c>
      <c r="Z214" s="7">
        <f t="shared" si="13"/>
        <v>0.7857142857142857</v>
      </c>
      <c r="AA214" s="8" t="str">
        <f t="shared" si="14"/>
        <v>SEGUROS</v>
      </c>
      <c r="AB214" s="8" t="str">
        <f t="shared" si="15"/>
        <v>Moderado nivel de riesgo</v>
      </c>
    </row>
    <row r="215" spans="1:28" x14ac:dyDescent="0.2">
      <c r="A215" s="5" t="s">
        <v>425</v>
      </c>
      <c r="B215" s="5">
        <v>77</v>
      </c>
      <c r="C215" s="6" t="str">
        <f t="shared" si="12"/>
        <v>Adulto Mayor</v>
      </c>
      <c r="D215" s="5" t="s">
        <v>41</v>
      </c>
      <c r="E215" s="5" t="s">
        <v>42</v>
      </c>
      <c r="F215" s="5" t="s">
        <v>43</v>
      </c>
      <c r="G215" s="5" t="s">
        <v>47</v>
      </c>
      <c r="H215" s="5" t="s">
        <v>65</v>
      </c>
      <c r="I215" s="5" t="s">
        <v>65</v>
      </c>
      <c r="J215" s="5">
        <v>2018</v>
      </c>
      <c r="L215" s="1">
        <v>0</v>
      </c>
      <c r="M215" s="1">
        <v>1</v>
      </c>
      <c r="N215" s="1">
        <v>1</v>
      </c>
      <c r="O215" s="1">
        <v>1</v>
      </c>
      <c r="P215" s="1">
        <v>1</v>
      </c>
      <c r="Q215" s="1">
        <v>1</v>
      </c>
      <c r="R215" s="1">
        <v>1</v>
      </c>
      <c r="S215" s="1">
        <v>1</v>
      </c>
      <c r="T215" s="1">
        <v>0</v>
      </c>
      <c r="U215" s="1">
        <v>1</v>
      </c>
      <c r="V215" s="1">
        <v>1</v>
      </c>
      <c r="W215" s="1">
        <v>1</v>
      </c>
      <c r="X215" s="1">
        <v>1</v>
      </c>
      <c r="Y215" s="1">
        <v>1</v>
      </c>
      <c r="Z215" s="7">
        <f t="shared" si="13"/>
        <v>0.8571428571428571</v>
      </c>
      <c r="AA215" s="8" t="str">
        <f t="shared" si="14"/>
        <v>SEGUROS</v>
      </c>
      <c r="AB215" s="8" t="str">
        <f t="shared" si="15"/>
        <v>Bajo nivel de riesgo</v>
      </c>
    </row>
    <row r="216" spans="1:28" x14ac:dyDescent="0.2">
      <c r="A216" s="5" t="s">
        <v>426</v>
      </c>
      <c r="B216" s="5">
        <v>24</v>
      </c>
      <c r="C216" s="6" t="str">
        <f t="shared" si="12"/>
        <v>Adulto Joven</v>
      </c>
      <c r="D216" s="5" t="s">
        <v>48</v>
      </c>
      <c r="E216" s="5" t="s">
        <v>60</v>
      </c>
      <c r="F216" s="5" t="s">
        <v>43</v>
      </c>
      <c r="G216" s="5" t="s">
        <v>44</v>
      </c>
      <c r="H216" s="5" t="s">
        <v>49</v>
      </c>
      <c r="I216" s="5" t="s">
        <v>51</v>
      </c>
      <c r="J216" s="5">
        <v>2010</v>
      </c>
      <c r="L216" s="1">
        <v>1</v>
      </c>
      <c r="M216" s="1">
        <v>1</v>
      </c>
      <c r="N216" s="1">
        <v>1</v>
      </c>
      <c r="O216" s="1">
        <v>1</v>
      </c>
      <c r="P216" s="1">
        <v>1</v>
      </c>
      <c r="Q216" s="1">
        <v>1</v>
      </c>
      <c r="R216" s="1">
        <v>0</v>
      </c>
      <c r="S216" s="1">
        <v>1</v>
      </c>
      <c r="T216" s="1">
        <v>1</v>
      </c>
      <c r="U216" s="1">
        <v>1</v>
      </c>
      <c r="V216" s="1">
        <v>0</v>
      </c>
      <c r="W216" s="1">
        <v>0</v>
      </c>
      <c r="X216" s="1">
        <v>0</v>
      </c>
      <c r="Y216" s="1">
        <v>1</v>
      </c>
      <c r="Z216" s="7">
        <f t="shared" si="13"/>
        <v>0.7142857142857143</v>
      </c>
      <c r="AA216" s="8" t="str">
        <f t="shared" si="14"/>
        <v>MEDIANAMENTE RIESGOSOS</v>
      </c>
      <c r="AB216" s="8" t="str">
        <f t="shared" si="15"/>
        <v>Moderado nivel de riesgo</v>
      </c>
    </row>
    <row r="217" spans="1:28" x14ac:dyDescent="0.2">
      <c r="A217" s="5" t="s">
        <v>427</v>
      </c>
      <c r="B217" s="5">
        <v>20</v>
      </c>
      <c r="C217" s="6" t="str">
        <f t="shared" si="12"/>
        <v>Adulto Joven</v>
      </c>
      <c r="D217" s="5" t="s">
        <v>48</v>
      </c>
      <c r="E217" s="5" t="s">
        <v>120</v>
      </c>
      <c r="F217" s="5" t="s">
        <v>43</v>
      </c>
      <c r="G217" s="5" t="s">
        <v>47</v>
      </c>
      <c r="H217" s="5" t="s">
        <v>49</v>
      </c>
      <c r="I217" s="5" t="s">
        <v>45</v>
      </c>
      <c r="J217" s="5">
        <v>2010</v>
      </c>
      <c r="L217" s="1">
        <v>1</v>
      </c>
      <c r="M217" s="1">
        <v>1</v>
      </c>
      <c r="N217" s="1">
        <v>0</v>
      </c>
      <c r="O217" s="1">
        <v>1</v>
      </c>
      <c r="P217" s="1">
        <v>1</v>
      </c>
      <c r="Q217" s="1">
        <v>1</v>
      </c>
      <c r="R217" s="1">
        <v>1</v>
      </c>
      <c r="S217" s="1">
        <v>0.5</v>
      </c>
      <c r="T217" s="1">
        <v>0</v>
      </c>
      <c r="U217" s="1">
        <v>1</v>
      </c>
      <c r="V217" s="1">
        <v>0.5</v>
      </c>
      <c r="W217" s="1">
        <v>0.5</v>
      </c>
      <c r="X217" s="1">
        <v>0.5</v>
      </c>
      <c r="Y217" s="1">
        <v>0.5</v>
      </c>
      <c r="Z217" s="7">
        <f t="shared" si="13"/>
        <v>0.6785714285714286</v>
      </c>
      <c r="AA217" s="8" t="str">
        <f t="shared" si="14"/>
        <v>MEDIANAMENTE RIESGOSOS</v>
      </c>
      <c r="AB217" s="8" t="str">
        <f t="shared" si="15"/>
        <v>Moderado nivel de riesgo</v>
      </c>
    </row>
    <row r="218" spans="1:28" x14ac:dyDescent="0.2">
      <c r="A218" s="5" t="s">
        <v>428</v>
      </c>
      <c r="B218" s="5">
        <v>51</v>
      </c>
      <c r="C218" s="6" t="str">
        <f t="shared" si="12"/>
        <v>Adulto</v>
      </c>
      <c r="D218" s="5" t="s">
        <v>48</v>
      </c>
      <c r="E218" s="5" t="s">
        <v>42</v>
      </c>
      <c r="F218" s="5" t="s">
        <v>43</v>
      </c>
      <c r="G218" s="5" t="s">
        <v>47</v>
      </c>
      <c r="H218" s="5" t="s">
        <v>51</v>
      </c>
      <c r="I218" s="5" t="s">
        <v>65</v>
      </c>
      <c r="J218" s="5">
        <v>2013</v>
      </c>
      <c r="L218" s="1">
        <v>0</v>
      </c>
      <c r="M218" s="1">
        <v>1</v>
      </c>
      <c r="N218" s="1">
        <v>1</v>
      </c>
      <c r="O218" s="1">
        <v>1</v>
      </c>
      <c r="P218" s="1">
        <v>1</v>
      </c>
      <c r="Q218" s="1">
        <v>1</v>
      </c>
      <c r="R218" s="1">
        <v>0</v>
      </c>
      <c r="S218" s="1">
        <v>0</v>
      </c>
      <c r="T218" s="1">
        <v>0</v>
      </c>
      <c r="U218" s="1">
        <v>1</v>
      </c>
      <c r="V218" s="1">
        <v>1</v>
      </c>
      <c r="W218" s="1">
        <v>1</v>
      </c>
      <c r="X218" s="1">
        <v>1</v>
      </c>
      <c r="Y218" s="1">
        <v>0</v>
      </c>
      <c r="Z218" s="7">
        <f t="shared" si="13"/>
        <v>0.6428571428571429</v>
      </c>
      <c r="AA218" s="8" t="str">
        <f t="shared" si="14"/>
        <v>MEDIANAMENTE RIESGOSOS</v>
      </c>
      <c r="AB218" s="8" t="str">
        <f t="shared" si="15"/>
        <v>Moderado nivel de riesgo</v>
      </c>
    </row>
    <row r="219" spans="1:28" x14ac:dyDescent="0.2">
      <c r="A219" s="5" t="s">
        <v>429</v>
      </c>
      <c r="B219" s="5">
        <v>19</v>
      </c>
      <c r="C219" s="6" t="str">
        <f t="shared" si="12"/>
        <v>Adulto Joven</v>
      </c>
      <c r="D219" s="5" t="s">
        <v>41</v>
      </c>
      <c r="E219" s="5" t="s">
        <v>125</v>
      </c>
      <c r="F219" s="5" t="s">
        <v>43</v>
      </c>
      <c r="G219" s="5" t="s">
        <v>44</v>
      </c>
      <c r="H219" s="5" t="s">
        <v>45</v>
      </c>
      <c r="I219" s="5" t="s">
        <v>45</v>
      </c>
      <c r="J219" s="5">
        <v>2010</v>
      </c>
      <c r="L219" s="1">
        <v>0</v>
      </c>
      <c r="M219" s="1">
        <v>1</v>
      </c>
      <c r="N219" s="1">
        <v>1</v>
      </c>
      <c r="O219" s="1">
        <v>0</v>
      </c>
      <c r="P219" s="1">
        <v>0</v>
      </c>
      <c r="Q219" s="1">
        <v>0</v>
      </c>
      <c r="R219" s="1">
        <v>1</v>
      </c>
      <c r="S219" s="1">
        <v>0</v>
      </c>
      <c r="T219" s="1">
        <v>1</v>
      </c>
      <c r="U219" s="1">
        <v>0</v>
      </c>
      <c r="V219" s="1">
        <v>1</v>
      </c>
      <c r="W219" s="1">
        <v>1</v>
      </c>
      <c r="X219" s="1">
        <v>1</v>
      </c>
      <c r="Y219" s="1">
        <v>0</v>
      </c>
      <c r="Z219" s="7">
        <f t="shared" si="13"/>
        <v>0.5</v>
      </c>
      <c r="AA219" s="8" t="str">
        <f t="shared" si="14"/>
        <v>ALTAMENTE RIESGOSOS</v>
      </c>
      <c r="AB219" s="8" t="str">
        <f t="shared" si="15"/>
        <v>Considerable nivel de riesgo</v>
      </c>
    </row>
    <row r="220" spans="1:28" x14ac:dyDescent="0.2">
      <c r="A220" s="5" t="s">
        <v>430</v>
      </c>
      <c r="B220" s="5">
        <v>47</v>
      </c>
      <c r="C220" s="6" t="str">
        <f t="shared" si="12"/>
        <v>Adulto</v>
      </c>
      <c r="D220" s="5" t="s">
        <v>41</v>
      </c>
      <c r="E220" s="5" t="s">
        <v>72</v>
      </c>
      <c r="F220" s="5" t="s">
        <v>43</v>
      </c>
      <c r="G220" s="5" t="s">
        <v>44</v>
      </c>
      <c r="H220" s="5" t="s">
        <v>51</v>
      </c>
      <c r="I220" s="5" t="s">
        <v>51</v>
      </c>
      <c r="J220" s="5">
        <v>2010</v>
      </c>
      <c r="L220" s="1">
        <v>0</v>
      </c>
      <c r="M220" s="1">
        <v>1</v>
      </c>
      <c r="N220" s="1">
        <v>1</v>
      </c>
      <c r="O220" s="1">
        <v>0</v>
      </c>
      <c r="P220" s="1">
        <v>1</v>
      </c>
      <c r="Q220" s="1">
        <v>1</v>
      </c>
      <c r="R220" s="1">
        <v>0</v>
      </c>
      <c r="S220" s="1">
        <v>0</v>
      </c>
      <c r="T220" s="1">
        <v>0</v>
      </c>
      <c r="U220" s="1">
        <v>1</v>
      </c>
      <c r="V220" s="1">
        <v>0.5</v>
      </c>
      <c r="W220" s="1">
        <v>1</v>
      </c>
      <c r="X220" s="1">
        <v>0</v>
      </c>
      <c r="Y220" s="1">
        <v>0</v>
      </c>
      <c r="Z220" s="7">
        <f t="shared" si="13"/>
        <v>0.4642857142857143</v>
      </c>
      <c r="AA220" s="8" t="str">
        <f t="shared" si="14"/>
        <v>ALTAMENTE RIESGOSOS</v>
      </c>
      <c r="AB220" s="8" t="str">
        <f t="shared" si="15"/>
        <v>Considerable nivel de riesgo</v>
      </c>
    </row>
    <row r="221" spans="1:28" x14ac:dyDescent="0.2">
      <c r="A221" s="5" t="s">
        <v>431</v>
      </c>
      <c r="B221" s="5">
        <v>43</v>
      </c>
      <c r="C221" s="6" t="str">
        <f t="shared" si="12"/>
        <v>Adulto</v>
      </c>
      <c r="D221" s="5" t="s">
        <v>41</v>
      </c>
      <c r="E221" s="5" t="s">
        <v>72</v>
      </c>
      <c r="F221" s="5" t="s">
        <v>43</v>
      </c>
      <c r="G221" s="5" t="s">
        <v>44</v>
      </c>
      <c r="H221" s="5" t="s">
        <v>45</v>
      </c>
      <c r="I221" s="5" t="s">
        <v>51</v>
      </c>
      <c r="J221" s="5">
        <v>2015</v>
      </c>
      <c r="L221" s="1">
        <v>0</v>
      </c>
      <c r="M221" s="1">
        <v>1</v>
      </c>
      <c r="N221" s="1">
        <v>1</v>
      </c>
      <c r="O221" s="1">
        <v>1</v>
      </c>
      <c r="P221" s="1">
        <v>1</v>
      </c>
      <c r="Q221" s="1">
        <v>0</v>
      </c>
      <c r="R221" s="1">
        <v>0</v>
      </c>
      <c r="S221" s="1">
        <v>0.5</v>
      </c>
      <c r="T221" s="1">
        <v>0</v>
      </c>
      <c r="U221" s="1">
        <v>1</v>
      </c>
      <c r="V221" s="1">
        <v>1</v>
      </c>
      <c r="W221" s="1">
        <v>1</v>
      </c>
      <c r="X221" s="1">
        <v>1</v>
      </c>
      <c r="Y221" s="1">
        <v>0.5</v>
      </c>
      <c r="Z221" s="7">
        <f t="shared" si="13"/>
        <v>0.6428571428571429</v>
      </c>
      <c r="AA221" s="8" t="str">
        <f t="shared" si="14"/>
        <v>MEDIANAMENTE RIESGOSOS</v>
      </c>
      <c r="AB221" s="8" t="str">
        <f t="shared" si="15"/>
        <v>Moderado nivel de riesgo</v>
      </c>
    </row>
    <row r="222" spans="1:28" x14ac:dyDescent="0.2">
      <c r="A222" s="5" t="s">
        <v>432</v>
      </c>
      <c r="B222" s="5">
        <v>45</v>
      </c>
      <c r="C222" s="6" t="str">
        <f t="shared" si="12"/>
        <v>Adulto</v>
      </c>
      <c r="D222" s="5" t="s">
        <v>41</v>
      </c>
      <c r="E222" s="5" t="s">
        <v>72</v>
      </c>
      <c r="F222" s="5" t="s">
        <v>43</v>
      </c>
      <c r="G222" s="5" t="s">
        <v>70</v>
      </c>
      <c r="H222" s="5" t="s">
        <v>45</v>
      </c>
      <c r="I222" s="5" t="s">
        <v>51</v>
      </c>
      <c r="J222" s="5">
        <v>2005</v>
      </c>
      <c r="L222" s="1">
        <v>0</v>
      </c>
      <c r="M222" s="1">
        <v>1</v>
      </c>
      <c r="N222" s="1">
        <v>1</v>
      </c>
      <c r="O222" s="1">
        <v>1</v>
      </c>
      <c r="P222" s="1">
        <v>1</v>
      </c>
      <c r="Q222" s="1">
        <v>1</v>
      </c>
      <c r="R222" s="1">
        <v>0</v>
      </c>
      <c r="S222" s="1">
        <v>1</v>
      </c>
      <c r="T222" s="1">
        <v>0</v>
      </c>
      <c r="U222" s="1">
        <v>1</v>
      </c>
      <c r="V222" s="1">
        <v>1</v>
      </c>
      <c r="W222" s="1">
        <v>1</v>
      </c>
      <c r="X222" s="1">
        <v>1</v>
      </c>
      <c r="Y222" s="1">
        <v>1</v>
      </c>
      <c r="Z222" s="7">
        <f t="shared" si="13"/>
        <v>0.7857142857142857</v>
      </c>
      <c r="AA222" s="8" t="str">
        <f t="shared" si="14"/>
        <v>SEGUROS</v>
      </c>
      <c r="AB222" s="8" t="str">
        <f t="shared" si="15"/>
        <v>Moderado nivel de riesgo</v>
      </c>
    </row>
    <row r="223" spans="1:28" x14ac:dyDescent="0.2">
      <c r="A223" s="5" t="s">
        <v>433</v>
      </c>
      <c r="B223" s="5">
        <v>19</v>
      </c>
      <c r="C223" s="6" t="str">
        <f t="shared" si="12"/>
        <v>Adulto Joven</v>
      </c>
      <c r="D223" s="5" t="s">
        <v>41</v>
      </c>
      <c r="E223" s="5" t="s">
        <v>126</v>
      </c>
      <c r="F223" s="5" t="s">
        <v>43</v>
      </c>
      <c r="G223" s="5" t="s">
        <v>44</v>
      </c>
      <c r="H223" s="5" t="s">
        <v>45</v>
      </c>
      <c r="I223" s="5" t="s">
        <v>51</v>
      </c>
      <c r="J223" s="5">
        <v>2012</v>
      </c>
      <c r="L223" s="1">
        <v>0</v>
      </c>
      <c r="M223" s="1">
        <v>1</v>
      </c>
      <c r="N223" s="1">
        <v>0</v>
      </c>
      <c r="O223" s="1">
        <v>0</v>
      </c>
      <c r="P223" s="1">
        <v>1</v>
      </c>
      <c r="Q223" s="1">
        <v>1</v>
      </c>
      <c r="R223" s="1">
        <v>1</v>
      </c>
      <c r="S223" s="1">
        <v>0.5</v>
      </c>
      <c r="T223" s="1">
        <v>1</v>
      </c>
      <c r="U223" s="1">
        <v>0</v>
      </c>
      <c r="V223" s="1">
        <v>0.5</v>
      </c>
      <c r="W223" s="1">
        <v>0.5</v>
      </c>
      <c r="X223" s="1">
        <v>1</v>
      </c>
      <c r="Y223" s="1">
        <v>0</v>
      </c>
      <c r="Z223" s="7">
        <f t="shared" si="13"/>
        <v>0.5357142857142857</v>
      </c>
      <c r="AA223" s="8" t="str">
        <f t="shared" si="14"/>
        <v>MEDIANAMENTE RIESGOSOS</v>
      </c>
      <c r="AB223" s="8" t="str">
        <f t="shared" si="15"/>
        <v>Considerable nivel de riesgo</v>
      </c>
    </row>
    <row r="224" spans="1:28" x14ac:dyDescent="0.2">
      <c r="A224" s="5" t="s">
        <v>434</v>
      </c>
      <c r="B224" s="5">
        <v>41</v>
      </c>
      <c r="C224" s="6" t="str">
        <f t="shared" si="12"/>
        <v>Adulto</v>
      </c>
      <c r="D224" s="5" t="s">
        <v>48</v>
      </c>
      <c r="E224" s="5" t="s">
        <v>72</v>
      </c>
      <c r="F224" s="5" t="s">
        <v>50</v>
      </c>
      <c r="G224" s="5" t="s">
        <v>70</v>
      </c>
      <c r="H224" s="5" t="s">
        <v>45</v>
      </c>
      <c r="I224" s="5" t="s">
        <v>45</v>
      </c>
      <c r="J224" s="5">
        <v>2010</v>
      </c>
      <c r="L224" s="1">
        <v>0</v>
      </c>
      <c r="M224" s="1">
        <v>1</v>
      </c>
      <c r="N224" s="1">
        <v>1</v>
      </c>
      <c r="O224" s="1">
        <v>1</v>
      </c>
      <c r="P224" s="1">
        <v>0</v>
      </c>
      <c r="Q224" s="1">
        <v>0</v>
      </c>
      <c r="R224" s="1">
        <v>1</v>
      </c>
      <c r="S224" s="1">
        <v>0.5</v>
      </c>
      <c r="T224" s="1">
        <v>0</v>
      </c>
      <c r="U224" s="1">
        <v>1</v>
      </c>
      <c r="V224" s="1">
        <v>0.5</v>
      </c>
      <c r="W224" s="1">
        <v>0.5</v>
      </c>
      <c r="X224" s="1">
        <v>1</v>
      </c>
      <c r="Y224" s="1">
        <v>0</v>
      </c>
      <c r="Z224" s="7">
        <f t="shared" si="13"/>
        <v>0.5357142857142857</v>
      </c>
      <c r="AA224" s="8" t="str">
        <f t="shared" si="14"/>
        <v>MEDIANAMENTE RIESGOSOS</v>
      </c>
      <c r="AB224" s="8" t="str">
        <f t="shared" si="15"/>
        <v>Considerable nivel de riesgo</v>
      </c>
    </row>
    <row r="225" spans="1:28" x14ac:dyDescent="0.2">
      <c r="A225" s="5" t="s">
        <v>435</v>
      </c>
      <c r="B225" s="5">
        <v>65</v>
      </c>
      <c r="C225" s="6" t="str">
        <f t="shared" si="12"/>
        <v>Adulto Mayor</v>
      </c>
      <c r="D225" s="5" t="s">
        <v>41</v>
      </c>
      <c r="E225" s="5" t="s">
        <v>46</v>
      </c>
      <c r="F225" s="5" t="s">
        <v>43</v>
      </c>
      <c r="G225" s="5" t="s">
        <v>47</v>
      </c>
      <c r="H225" s="5" t="s">
        <v>51</v>
      </c>
      <c r="I225" s="5" t="s">
        <v>45</v>
      </c>
      <c r="J225" s="5">
        <v>2011</v>
      </c>
      <c r="L225" s="1">
        <v>0</v>
      </c>
      <c r="M225" s="1">
        <v>1</v>
      </c>
      <c r="N225" s="1">
        <v>1</v>
      </c>
      <c r="O225" s="1">
        <v>1</v>
      </c>
      <c r="P225" s="1">
        <v>1</v>
      </c>
      <c r="Q225" s="1">
        <v>1</v>
      </c>
      <c r="R225" s="1">
        <v>0</v>
      </c>
      <c r="S225" s="1">
        <v>1</v>
      </c>
      <c r="T225" s="1">
        <v>0</v>
      </c>
      <c r="U225" s="1">
        <v>1</v>
      </c>
      <c r="V225" s="1">
        <v>1</v>
      </c>
      <c r="W225" s="1">
        <v>1</v>
      </c>
      <c r="X225" s="1">
        <v>0.5</v>
      </c>
      <c r="Y225" s="1">
        <v>1</v>
      </c>
      <c r="Z225" s="7">
        <f t="shared" si="13"/>
        <v>0.75</v>
      </c>
      <c r="AA225" s="8" t="str">
        <f t="shared" si="14"/>
        <v>MEDIANAMENTE RIESGOSOS</v>
      </c>
      <c r="AB225" s="8" t="str">
        <f t="shared" si="15"/>
        <v>Moderado nivel de riesgo</v>
      </c>
    </row>
    <row r="226" spans="1:28" x14ac:dyDescent="0.2">
      <c r="A226" s="5" t="s">
        <v>436</v>
      </c>
      <c r="B226" s="5">
        <v>65</v>
      </c>
      <c r="C226" s="6" t="str">
        <f t="shared" si="12"/>
        <v>Adulto Mayor</v>
      </c>
      <c r="D226" s="5" t="s">
        <v>41</v>
      </c>
      <c r="E226" s="5" t="s">
        <v>102</v>
      </c>
      <c r="F226" s="5" t="s">
        <v>43</v>
      </c>
      <c r="G226" s="5" t="s">
        <v>44</v>
      </c>
      <c r="H226" s="5" t="s">
        <v>45</v>
      </c>
      <c r="I226" s="5" t="s">
        <v>45</v>
      </c>
      <c r="J226" s="5">
        <v>2012</v>
      </c>
      <c r="L226" s="1">
        <v>0</v>
      </c>
      <c r="M226" s="1">
        <v>0.5</v>
      </c>
      <c r="N226" s="1">
        <v>1</v>
      </c>
      <c r="O226" s="1">
        <v>1</v>
      </c>
      <c r="P226" s="1">
        <v>1</v>
      </c>
      <c r="Q226" s="1">
        <v>0</v>
      </c>
      <c r="R226" s="1">
        <v>0</v>
      </c>
      <c r="S226" s="1">
        <v>0.5</v>
      </c>
      <c r="T226" s="1">
        <v>0</v>
      </c>
      <c r="U226" s="1">
        <v>1</v>
      </c>
      <c r="V226" s="1">
        <v>1</v>
      </c>
      <c r="W226" s="1">
        <v>1</v>
      </c>
      <c r="X226" s="1">
        <v>1</v>
      </c>
      <c r="Y226" s="1">
        <v>1</v>
      </c>
      <c r="Z226" s="7">
        <f t="shared" si="13"/>
        <v>0.6428571428571429</v>
      </c>
      <c r="AA226" s="8" t="str">
        <f t="shared" si="14"/>
        <v>MEDIANAMENTE RIESGOSOS</v>
      </c>
      <c r="AB226" s="8" t="str">
        <f t="shared" si="15"/>
        <v>Moderado nivel de riesgo</v>
      </c>
    </row>
    <row r="227" spans="1:28" x14ac:dyDescent="0.2">
      <c r="A227" s="5" t="s">
        <v>437</v>
      </c>
      <c r="B227" s="5">
        <v>22</v>
      </c>
      <c r="C227" s="6" t="str">
        <f t="shared" si="12"/>
        <v>Adulto Joven</v>
      </c>
      <c r="D227" s="5" t="s">
        <v>41</v>
      </c>
      <c r="E227" s="5" t="s">
        <v>42</v>
      </c>
      <c r="F227" s="5" t="s">
        <v>43</v>
      </c>
      <c r="G227" s="5" t="s">
        <v>70</v>
      </c>
      <c r="H227" s="5" t="s">
        <v>45</v>
      </c>
      <c r="I227" s="5" t="s">
        <v>45</v>
      </c>
      <c r="J227" s="5">
        <v>2011</v>
      </c>
      <c r="L227" s="1">
        <v>1</v>
      </c>
      <c r="M227" s="1">
        <v>1</v>
      </c>
      <c r="N227" s="1">
        <v>1</v>
      </c>
      <c r="O227" s="1">
        <v>1</v>
      </c>
      <c r="P227" s="1">
        <v>1</v>
      </c>
      <c r="Q227" s="1">
        <v>1</v>
      </c>
      <c r="R227" s="1">
        <v>0</v>
      </c>
      <c r="S227" s="1">
        <v>0.5</v>
      </c>
      <c r="T227" s="1">
        <v>0</v>
      </c>
      <c r="U227" s="1">
        <v>1</v>
      </c>
      <c r="V227" s="1">
        <v>0.5</v>
      </c>
      <c r="W227" s="1">
        <v>0.5</v>
      </c>
      <c r="X227" s="1">
        <v>1</v>
      </c>
      <c r="Y227" s="1">
        <v>0.5</v>
      </c>
      <c r="Z227" s="7">
        <f t="shared" si="13"/>
        <v>0.7142857142857143</v>
      </c>
      <c r="AA227" s="8" t="str">
        <f t="shared" si="14"/>
        <v>MEDIANAMENTE RIESGOSOS</v>
      </c>
      <c r="AB227" s="8" t="str">
        <f t="shared" si="15"/>
        <v>Moderado nivel de riesgo</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15A06-D099-4768-B9A4-698C6C0A06DC}">
  <sheetPr>
    <tabColor rgb="FFC00000"/>
  </sheetPr>
  <dimension ref="A1:R229"/>
  <sheetViews>
    <sheetView topLeftCell="F1" workbookViewId="0">
      <selection activeCell="B21" sqref="B21"/>
    </sheetView>
  </sheetViews>
  <sheetFormatPr defaultRowHeight="12.75" x14ac:dyDescent="0.2"/>
  <cols>
    <col min="1" max="10" width="21.5703125" style="1" customWidth="1"/>
    <col min="11" max="16384" width="9.140625" style="1"/>
  </cols>
  <sheetData>
    <row r="1" spans="1:18" x14ac:dyDescent="0.2">
      <c r="A1" s="1">
        <v>1</v>
      </c>
      <c r="B1" s="1">
        <v>2</v>
      </c>
      <c r="C1" s="1">
        <v>3</v>
      </c>
      <c r="D1" s="1">
        <v>4</v>
      </c>
      <c r="E1" s="1">
        <v>5</v>
      </c>
      <c r="F1" s="1">
        <v>6</v>
      </c>
      <c r="G1" s="1">
        <v>7</v>
      </c>
      <c r="H1" s="1">
        <v>8</v>
      </c>
      <c r="I1" s="1">
        <v>9</v>
      </c>
      <c r="J1" s="1">
        <v>10</v>
      </c>
      <c r="K1" s="9" t="s">
        <v>127</v>
      </c>
      <c r="L1" s="9" t="s">
        <v>128</v>
      </c>
      <c r="M1" s="78" t="s">
        <v>129</v>
      </c>
      <c r="N1" s="78"/>
      <c r="O1" s="9" t="s">
        <v>130</v>
      </c>
      <c r="P1" s="9" t="s">
        <v>131</v>
      </c>
      <c r="Q1" s="10"/>
      <c r="R1" s="10"/>
    </row>
    <row r="2" spans="1:18" ht="12.75" customHeight="1" x14ac:dyDescent="0.2">
      <c r="L2" s="2" t="s">
        <v>132</v>
      </c>
      <c r="Q2" s="79" t="s">
        <v>133</v>
      </c>
      <c r="R2" s="79"/>
    </row>
    <row r="3" spans="1:18" x14ac:dyDescent="0.2">
      <c r="A3" s="1" t="s">
        <v>15</v>
      </c>
      <c r="B3" s="1" t="s">
        <v>16</v>
      </c>
      <c r="C3" s="1" t="s">
        <v>17</v>
      </c>
      <c r="D3" s="1" t="s">
        <v>18</v>
      </c>
      <c r="E3" s="1" t="s">
        <v>19</v>
      </c>
      <c r="F3" s="1" t="s">
        <v>20</v>
      </c>
      <c r="G3" s="1" t="s">
        <v>21</v>
      </c>
      <c r="H3" s="1" t="s">
        <v>22</v>
      </c>
      <c r="I3" s="1" t="s">
        <v>23</v>
      </c>
      <c r="J3" s="1" t="s">
        <v>24</v>
      </c>
      <c r="K3" s="2" t="s">
        <v>134</v>
      </c>
      <c r="L3" s="2" t="s">
        <v>135</v>
      </c>
      <c r="M3" s="2" t="s">
        <v>136</v>
      </c>
      <c r="N3" s="2" t="s">
        <v>137</v>
      </c>
      <c r="O3" s="2" t="s">
        <v>138</v>
      </c>
      <c r="P3" s="2" t="s">
        <v>139</v>
      </c>
      <c r="Q3" s="11" t="s">
        <v>39</v>
      </c>
      <c r="R3" s="11" t="s">
        <v>40</v>
      </c>
    </row>
    <row r="4" spans="1:18" x14ac:dyDescent="0.2">
      <c r="A4" s="5" t="s">
        <v>212</v>
      </c>
      <c r="B4" s="5">
        <v>55</v>
      </c>
      <c r="C4" s="6" t="str">
        <f>IF((B4&lt;18),"Niño/Adolescente",(IF(AND((B4&gt;17),(B4&lt;30)),"Adulto Joven",(IF(AND((B4&gt;29),(B4&lt;60)),"Adulto","Adulto Mayor")))))</f>
        <v>Adulto</v>
      </c>
      <c r="D4" s="5" t="s">
        <v>41</v>
      </c>
      <c r="E4" s="5" t="s">
        <v>42</v>
      </c>
      <c r="F4" s="5" t="s">
        <v>43</v>
      </c>
      <c r="G4" s="5" t="s">
        <v>44</v>
      </c>
      <c r="H4" s="5" t="s">
        <v>45</v>
      </c>
      <c r="I4" s="5" t="s">
        <v>45</v>
      </c>
      <c r="J4" s="5">
        <v>2017</v>
      </c>
      <c r="K4" s="1">
        <v>0.33</v>
      </c>
      <c r="L4" s="1">
        <v>0.3</v>
      </c>
      <c r="M4" s="12">
        <v>1</v>
      </c>
      <c r="N4" s="12">
        <v>0.8571428571428571</v>
      </c>
      <c r="O4" s="1">
        <v>1</v>
      </c>
      <c r="P4" s="13">
        <v>1</v>
      </c>
      <c r="Q4" s="14">
        <f t="shared" ref="Q4:Q67" si="0">(K4+L4+M4+N4+O4+P4)/6</f>
        <v>0.74785714285714278</v>
      </c>
      <c r="R4" s="11" t="str">
        <f t="shared" ref="R4:R67" si="1">IF(AND(Q4&gt;0.75,Q4&lt;=1),"AVANZADO",IF(AND(Q4&gt;0.5,Q4&lt;=0.75),"MEDIO",IF(AND(Q4&gt;0.25,Q4&lt;=0.5),"BAJO","NINGUNO")))</f>
        <v>MEDIO</v>
      </c>
    </row>
    <row r="5" spans="1:18" x14ac:dyDescent="0.2">
      <c r="A5" s="5" t="s">
        <v>213</v>
      </c>
      <c r="B5" s="5">
        <v>18</v>
      </c>
      <c r="C5" s="6" t="str">
        <f t="shared" ref="C5:C68" si="2">IF((B5&lt;18),"Niño/Adolescente",(IF(AND((B5&gt;17),(B5&lt;30)),"Adulto Joven",(IF(AND((B5&gt;29),(B5&lt;60)),"Adulto","Adulto Mayor")))))</f>
        <v>Adulto Joven</v>
      </c>
      <c r="D5" s="5" t="s">
        <v>41</v>
      </c>
      <c r="E5" s="5" t="s">
        <v>46</v>
      </c>
      <c r="F5" s="5" t="s">
        <v>43</v>
      </c>
      <c r="G5" s="5" t="s">
        <v>47</v>
      </c>
      <c r="H5" s="5" t="s">
        <v>45</v>
      </c>
      <c r="I5" s="5" t="s">
        <v>45</v>
      </c>
      <c r="J5" s="5">
        <v>2016</v>
      </c>
      <c r="K5" s="1">
        <v>0.66</v>
      </c>
      <c r="L5" s="1">
        <v>0.5</v>
      </c>
      <c r="M5" s="12">
        <v>1</v>
      </c>
      <c r="N5" s="12">
        <v>0.8571428571428571</v>
      </c>
      <c r="O5" s="1">
        <v>0</v>
      </c>
      <c r="P5" s="13">
        <v>0.5</v>
      </c>
      <c r="Q5" s="14">
        <f t="shared" si="0"/>
        <v>0.58619047619047626</v>
      </c>
      <c r="R5" s="11" t="str">
        <f t="shared" si="1"/>
        <v>MEDIO</v>
      </c>
    </row>
    <row r="6" spans="1:18" x14ac:dyDescent="0.2">
      <c r="A6" s="5" t="s">
        <v>214</v>
      </c>
      <c r="B6" s="5">
        <v>25</v>
      </c>
      <c r="C6" s="6" t="str">
        <f t="shared" si="2"/>
        <v>Adulto Joven</v>
      </c>
      <c r="D6" s="5" t="s">
        <v>48</v>
      </c>
      <c r="E6" s="5" t="s">
        <v>42</v>
      </c>
      <c r="F6" s="5" t="s">
        <v>43</v>
      </c>
      <c r="G6" s="5" t="s">
        <v>44</v>
      </c>
      <c r="H6" s="5" t="s">
        <v>49</v>
      </c>
      <c r="I6" s="5" t="s">
        <v>45</v>
      </c>
      <c r="J6" s="5">
        <v>2011</v>
      </c>
      <c r="K6" s="1">
        <v>0.25</v>
      </c>
      <c r="L6" s="1">
        <v>0.5</v>
      </c>
      <c r="M6" s="12">
        <v>0.66666666666666663</v>
      </c>
      <c r="N6" s="12">
        <v>0.7142857142857143</v>
      </c>
      <c r="O6" s="1">
        <v>1</v>
      </c>
      <c r="P6" s="13">
        <v>0.25</v>
      </c>
      <c r="Q6" s="14">
        <f t="shared" si="0"/>
        <v>0.56349206349206349</v>
      </c>
      <c r="R6" s="11" t="str">
        <f t="shared" si="1"/>
        <v>MEDIO</v>
      </c>
    </row>
    <row r="7" spans="1:18" x14ac:dyDescent="0.2">
      <c r="A7" s="5" t="s">
        <v>215</v>
      </c>
      <c r="B7" s="5">
        <v>23</v>
      </c>
      <c r="C7" s="6" t="str">
        <f t="shared" si="2"/>
        <v>Adulto Joven</v>
      </c>
      <c r="D7" s="5" t="s">
        <v>48</v>
      </c>
      <c r="E7" s="5" t="s">
        <v>42</v>
      </c>
      <c r="F7" s="5" t="s">
        <v>43</v>
      </c>
      <c r="G7" s="5" t="s">
        <v>44</v>
      </c>
      <c r="H7" s="5" t="s">
        <v>45</v>
      </c>
      <c r="I7" s="5" t="s">
        <v>45</v>
      </c>
      <c r="J7" s="5">
        <v>2010</v>
      </c>
      <c r="K7" s="1">
        <v>0.33</v>
      </c>
      <c r="L7" s="1">
        <v>0.4</v>
      </c>
      <c r="M7" s="12">
        <v>1</v>
      </c>
      <c r="N7" s="12">
        <v>1</v>
      </c>
      <c r="O7" s="1">
        <v>1</v>
      </c>
      <c r="P7" s="13">
        <v>1</v>
      </c>
      <c r="Q7" s="14">
        <f t="shared" si="0"/>
        <v>0.78833333333333344</v>
      </c>
      <c r="R7" s="11" t="str">
        <f t="shared" si="1"/>
        <v>AVANZADO</v>
      </c>
    </row>
    <row r="8" spans="1:18" x14ac:dyDescent="0.2">
      <c r="A8" s="5" t="s">
        <v>216</v>
      </c>
      <c r="B8" s="5">
        <v>22</v>
      </c>
      <c r="C8" s="6" t="str">
        <f t="shared" si="2"/>
        <v>Adulto Joven</v>
      </c>
      <c r="D8" s="5" t="s">
        <v>48</v>
      </c>
      <c r="E8" s="5" t="s">
        <v>42</v>
      </c>
      <c r="F8" s="5" t="s">
        <v>50</v>
      </c>
      <c r="G8" s="5" t="s">
        <v>47</v>
      </c>
      <c r="H8" s="5" t="s">
        <v>49</v>
      </c>
      <c r="I8" s="5" t="s">
        <v>51</v>
      </c>
      <c r="J8" s="5">
        <v>2010</v>
      </c>
      <c r="K8" s="1">
        <v>1</v>
      </c>
      <c r="L8" s="1">
        <v>0.6</v>
      </c>
      <c r="M8" s="12">
        <v>1</v>
      </c>
      <c r="N8" s="12">
        <v>1</v>
      </c>
      <c r="O8" s="1">
        <v>1</v>
      </c>
      <c r="P8" s="13">
        <v>0.75</v>
      </c>
      <c r="Q8" s="14">
        <f t="shared" si="0"/>
        <v>0.89166666666666661</v>
      </c>
      <c r="R8" s="11" t="str">
        <f t="shared" si="1"/>
        <v>AVANZADO</v>
      </c>
    </row>
    <row r="9" spans="1:18" x14ac:dyDescent="0.2">
      <c r="A9" s="5" t="s">
        <v>217</v>
      </c>
      <c r="B9" s="5">
        <v>23</v>
      </c>
      <c r="C9" s="6" t="str">
        <f t="shared" si="2"/>
        <v>Adulto Joven</v>
      </c>
      <c r="D9" s="5" t="s">
        <v>48</v>
      </c>
      <c r="E9" s="5" t="s">
        <v>42</v>
      </c>
      <c r="F9" s="5" t="s">
        <v>50</v>
      </c>
      <c r="G9" s="5" t="s">
        <v>44</v>
      </c>
      <c r="H9" s="5" t="s">
        <v>45</v>
      </c>
      <c r="I9" s="5" t="s">
        <v>49</v>
      </c>
      <c r="J9" s="5">
        <v>2014</v>
      </c>
      <c r="K9" s="1">
        <v>0.8</v>
      </c>
      <c r="L9" s="1">
        <v>0.5</v>
      </c>
      <c r="M9" s="12">
        <v>1</v>
      </c>
      <c r="N9" s="12">
        <v>1</v>
      </c>
      <c r="O9" s="1">
        <v>1</v>
      </c>
      <c r="P9" s="13">
        <v>0.5</v>
      </c>
      <c r="Q9" s="14">
        <f t="shared" si="0"/>
        <v>0.79999999999999993</v>
      </c>
      <c r="R9" s="11" t="str">
        <f t="shared" si="1"/>
        <v>AVANZADO</v>
      </c>
    </row>
    <row r="10" spans="1:18" x14ac:dyDescent="0.2">
      <c r="A10" s="5" t="s">
        <v>218</v>
      </c>
      <c r="B10" s="5">
        <v>19</v>
      </c>
      <c r="C10" s="6" t="str">
        <f t="shared" si="2"/>
        <v>Adulto Joven</v>
      </c>
      <c r="D10" s="5" t="s">
        <v>41</v>
      </c>
      <c r="E10" s="5" t="s">
        <v>42</v>
      </c>
      <c r="F10" s="5" t="s">
        <v>43</v>
      </c>
      <c r="G10" s="5" t="s">
        <v>44</v>
      </c>
      <c r="H10" s="5" t="s">
        <v>45</v>
      </c>
      <c r="I10" s="5" t="s">
        <v>45</v>
      </c>
      <c r="J10" s="5">
        <v>2014</v>
      </c>
      <c r="K10" s="1">
        <v>0.25</v>
      </c>
      <c r="L10" s="1">
        <v>0.6</v>
      </c>
      <c r="M10" s="12">
        <v>1</v>
      </c>
      <c r="N10" s="12">
        <v>0.8571428571428571</v>
      </c>
      <c r="O10" s="1">
        <v>1</v>
      </c>
      <c r="P10" s="13">
        <v>0.5</v>
      </c>
      <c r="Q10" s="14">
        <f t="shared" si="0"/>
        <v>0.70119047619047625</v>
      </c>
      <c r="R10" s="11" t="str">
        <f t="shared" si="1"/>
        <v>MEDIO</v>
      </c>
    </row>
    <row r="11" spans="1:18" x14ac:dyDescent="0.2">
      <c r="A11" s="5" t="s">
        <v>219</v>
      </c>
      <c r="B11" s="5">
        <v>19</v>
      </c>
      <c r="C11" s="6" t="str">
        <f t="shared" si="2"/>
        <v>Adulto Joven</v>
      </c>
      <c r="D11" s="5" t="s">
        <v>41</v>
      </c>
      <c r="E11" s="5" t="s">
        <v>53</v>
      </c>
      <c r="F11" s="5" t="s">
        <v>43</v>
      </c>
      <c r="G11" s="5" t="s">
        <v>47</v>
      </c>
      <c r="H11" s="5" t="s">
        <v>51</v>
      </c>
      <c r="I11" s="5" t="s">
        <v>45</v>
      </c>
      <c r="J11" s="5">
        <v>2012</v>
      </c>
      <c r="K11" s="1">
        <v>0.66</v>
      </c>
      <c r="L11" s="1">
        <v>0.2</v>
      </c>
      <c r="M11" s="12">
        <v>0.66666666666666663</v>
      </c>
      <c r="N11" s="12">
        <v>1</v>
      </c>
      <c r="O11" s="1">
        <v>0</v>
      </c>
      <c r="P11" s="13">
        <v>0.5</v>
      </c>
      <c r="Q11" s="14">
        <f t="shared" si="0"/>
        <v>0.50444444444444447</v>
      </c>
      <c r="R11" s="11" t="str">
        <f t="shared" si="1"/>
        <v>MEDIO</v>
      </c>
    </row>
    <row r="12" spans="1:18" x14ac:dyDescent="0.2">
      <c r="A12" s="5" t="s">
        <v>220</v>
      </c>
      <c r="B12" s="5">
        <v>20</v>
      </c>
      <c r="C12" s="6" t="str">
        <f t="shared" si="2"/>
        <v>Adulto Joven</v>
      </c>
      <c r="D12" s="5" t="s">
        <v>41</v>
      </c>
      <c r="E12" s="5" t="s">
        <v>42</v>
      </c>
      <c r="F12" s="5" t="s">
        <v>43</v>
      </c>
      <c r="G12" s="5" t="s">
        <v>47</v>
      </c>
      <c r="H12" s="5" t="s">
        <v>51</v>
      </c>
      <c r="I12" s="5" t="s">
        <v>45</v>
      </c>
      <c r="J12" s="5">
        <v>2015</v>
      </c>
      <c r="K12" s="1">
        <v>0.33</v>
      </c>
      <c r="L12" s="1">
        <v>0.4</v>
      </c>
      <c r="M12" s="12">
        <v>1</v>
      </c>
      <c r="N12" s="12">
        <v>1</v>
      </c>
      <c r="O12" s="1">
        <v>1</v>
      </c>
      <c r="P12" s="13">
        <v>0.75</v>
      </c>
      <c r="Q12" s="14">
        <f t="shared" si="0"/>
        <v>0.7466666666666667</v>
      </c>
      <c r="R12" s="11" t="str">
        <f t="shared" si="1"/>
        <v>MEDIO</v>
      </c>
    </row>
    <row r="13" spans="1:18" x14ac:dyDescent="0.2">
      <c r="A13" s="5" t="s">
        <v>221</v>
      </c>
      <c r="B13" s="5">
        <v>18</v>
      </c>
      <c r="C13" s="6" t="str">
        <f t="shared" si="2"/>
        <v>Adulto Joven</v>
      </c>
      <c r="D13" s="5" t="s">
        <v>48</v>
      </c>
      <c r="E13" s="5" t="s">
        <v>42</v>
      </c>
      <c r="F13" s="5" t="s">
        <v>43</v>
      </c>
      <c r="G13" s="5" t="s">
        <v>47</v>
      </c>
      <c r="H13" s="5" t="s">
        <v>45</v>
      </c>
      <c r="I13" s="5" t="s">
        <v>45</v>
      </c>
      <c r="J13" s="5">
        <v>2010</v>
      </c>
      <c r="K13" s="1">
        <v>0.33</v>
      </c>
      <c r="L13" s="1">
        <v>0.8</v>
      </c>
      <c r="M13" s="12">
        <v>1</v>
      </c>
      <c r="N13" s="12">
        <v>1</v>
      </c>
      <c r="O13" s="1">
        <v>0</v>
      </c>
      <c r="P13" s="13">
        <v>0.75</v>
      </c>
      <c r="Q13" s="14">
        <f t="shared" si="0"/>
        <v>0.64666666666666661</v>
      </c>
      <c r="R13" s="11" t="str">
        <f t="shared" si="1"/>
        <v>MEDIO</v>
      </c>
    </row>
    <row r="14" spans="1:18" x14ac:dyDescent="0.2">
      <c r="A14" s="5" t="s">
        <v>222</v>
      </c>
      <c r="B14" s="5">
        <v>20</v>
      </c>
      <c r="C14" s="6" t="str">
        <f t="shared" si="2"/>
        <v>Adulto Joven</v>
      </c>
      <c r="D14" s="5" t="s">
        <v>48</v>
      </c>
      <c r="E14" s="5" t="s">
        <v>57</v>
      </c>
      <c r="F14" s="5" t="s">
        <v>43</v>
      </c>
      <c r="G14" s="5" t="s">
        <v>44</v>
      </c>
      <c r="H14" s="5" t="s">
        <v>51</v>
      </c>
      <c r="I14" s="5" t="s">
        <v>45</v>
      </c>
      <c r="J14" s="5">
        <v>2012</v>
      </c>
      <c r="K14" s="1">
        <v>0.8</v>
      </c>
      <c r="L14" s="1">
        <v>0.5</v>
      </c>
      <c r="M14" s="12">
        <v>1</v>
      </c>
      <c r="N14" s="12">
        <v>1</v>
      </c>
      <c r="O14" s="1">
        <v>1</v>
      </c>
      <c r="P14" s="13">
        <v>0</v>
      </c>
      <c r="Q14" s="14">
        <f t="shared" si="0"/>
        <v>0.71666666666666667</v>
      </c>
      <c r="R14" s="11" t="str">
        <f t="shared" si="1"/>
        <v>MEDIO</v>
      </c>
    </row>
    <row r="15" spans="1:18" x14ac:dyDescent="0.2">
      <c r="A15" s="5" t="s">
        <v>223</v>
      </c>
      <c r="B15" s="5">
        <v>19</v>
      </c>
      <c r="C15" s="6" t="str">
        <f t="shared" si="2"/>
        <v>Adulto Joven</v>
      </c>
      <c r="D15" s="5" t="s">
        <v>41</v>
      </c>
      <c r="E15" s="5" t="s">
        <v>59</v>
      </c>
      <c r="F15" s="5" t="s">
        <v>43</v>
      </c>
      <c r="G15" s="5" t="s">
        <v>47</v>
      </c>
      <c r="H15" s="5" t="s">
        <v>45</v>
      </c>
      <c r="I15" s="5" t="s">
        <v>45</v>
      </c>
      <c r="J15" s="5">
        <v>2011</v>
      </c>
      <c r="K15" s="1">
        <v>0.33</v>
      </c>
      <c r="L15" s="1">
        <v>0.1</v>
      </c>
      <c r="M15" s="12">
        <v>0</v>
      </c>
      <c r="N15" s="12">
        <v>0.14285714285714285</v>
      </c>
      <c r="O15" s="1">
        <v>1</v>
      </c>
      <c r="P15" s="13">
        <v>0.75</v>
      </c>
      <c r="Q15" s="14">
        <f t="shared" si="0"/>
        <v>0.38714285714285718</v>
      </c>
      <c r="R15" s="11" t="str">
        <f t="shared" si="1"/>
        <v>BAJO</v>
      </c>
    </row>
    <row r="16" spans="1:18" x14ac:dyDescent="0.2">
      <c r="A16" s="5" t="s">
        <v>224</v>
      </c>
      <c r="B16" s="5">
        <v>48</v>
      </c>
      <c r="C16" s="6" t="str">
        <f t="shared" si="2"/>
        <v>Adulto</v>
      </c>
      <c r="D16" s="5" t="s">
        <v>41</v>
      </c>
      <c r="E16" s="5" t="s">
        <v>60</v>
      </c>
      <c r="F16" s="5" t="s">
        <v>43</v>
      </c>
      <c r="G16" s="5" t="s">
        <v>47</v>
      </c>
      <c r="H16" s="5" t="s">
        <v>51</v>
      </c>
      <c r="I16" s="5" t="s">
        <v>51</v>
      </c>
      <c r="J16" s="5">
        <v>2017</v>
      </c>
      <c r="K16" s="1">
        <v>0.33</v>
      </c>
      <c r="L16" s="1">
        <v>0.2</v>
      </c>
      <c r="M16" s="12">
        <v>0</v>
      </c>
      <c r="N16" s="12">
        <v>0.14285714285714285</v>
      </c>
      <c r="O16" s="1">
        <v>1</v>
      </c>
      <c r="P16" s="13">
        <v>0.75</v>
      </c>
      <c r="Q16" s="14">
        <f t="shared" si="0"/>
        <v>0.40380952380952378</v>
      </c>
      <c r="R16" s="11" t="str">
        <f t="shared" si="1"/>
        <v>BAJO</v>
      </c>
    </row>
    <row r="17" spans="1:18" x14ac:dyDescent="0.2">
      <c r="A17" s="5" t="s">
        <v>225</v>
      </c>
      <c r="B17" s="5">
        <v>20</v>
      </c>
      <c r="C17" s="6" t="str">
        <f t="shared" si="2"/>
        <v>Adulto Joven</v>
      </c>
      <c r="D17" s="5" t="s">
        <v>48</v>
      </c>
      <c r="E17" s="5" t="s">
        <v>46</v>
      </c>
      <c r="F17" s="5" t="s">
        <v>50</v>
      </c>
      <c r="G17" s="5" t="s">
        <v>44</v>
      </c>
      <c r="H17" s="5" t="s">
        <v>51</v>
      </c>
      <c r="I17" s="5" t="s">
        <v>45</v>
      </c>
      <c r="J17" s="5">
        <v>2011</v>
      </c>
      <c r="K17" s="1">
        <v>0.8</v>
      </c>
      <c r="L17" s="1">
        <v>0.6</v>
      </c>
      <c r="M17" s="12">
        <v>1</v>
      </c>
      <c r="N17" s="12">
        <v>1</v>
      </c>
      <c r="O17" s="1">
        <v>1</v>
      </c>
      <c r="P17" s="13">
        <v>0.25</v>
      </c>
      <c r="Q17" s="14">
        <f t="shared" si="0"/>
        <v>0.77500000000000002</v>
      </c>
      <c r="R17" s="11" t="str">
        <f t="shared" si="1"/>
        <v>AVANZADO</v>
      </c>
    </row>
    <row r="18" spans="1:18" x14ac:dyDescent="0.2">
      <c r="A18" s="5" t="s">
        <v>226</v>
      </c>
      <c r="B18" s="5">
        <v>19</v>
      </c>
      <c r="C18" s="6" t="str">
        <f t="shared" si="2"/>
        <v>Adulto Joven</v>
      </c>
      <c r="D18" s="5" t="s">
        <v>48</v>
      </c>
      <c r="E18" s="5" t="s">
        <v>61</v>
      </c>
      <c r="F18" s="5" t="s">
        <v>50</v>
      </c>
      <c r="G18" s="5" t="s">
        <v>44</v>
      </c>
      <c r="H18" s="5" t="s">
        <v>51</v>
      </c>
      <c r="I18" s="5" t="s">
        <v>51</v>
      </c>
      <c r="J18" s="5">
        <v>2011</v>
      </c>
      <c r="K18" s="1">
        <v>0</v>
      </c>
      <c r="L18" s="1">
        <v>0.5</v>
      </c>
      <c r="M18" s="12">
        <v>1</v>
      </c>
      <c r="N18" s="12">
        <v>0.7142857142857143</v>
      </c>
      <c r="O18" s="1">
        <v>1</v>
      </c>
      <c r="P18" s="13">
        <v>1</v>
      </c>
      <c r="Q18" s="14">
        <f t="shared" si="0"/>
        <v>0.70238095238095244</v>
      </c>
      <c r="R18" s="11" t="str">
        <f t="shared" si="1"/>
        <v>MEDIO</v>
      </c>
    </row>
    <row r="19" spans="1:18" x14ac:dyDescent="0.2">
      <c r="A19" s="5" t="s">
        <v>227</v>
      </c>
      <c r="B19" s="5">
        <v>41</v>
      </c>
      <c r="C19" s="6" t="str">
        <f t="shared" si="2"/>
        <v>Adulto</v>
      </c>
      <c r="D19" s="5" t="s">
        <v>48</v>
      </c>
      <c r="E19" s="5" t="s">
        <v>42</v>
      </c>
      <c r="F19" s="5" t="s">
        <v>43</v>
      </c>
      <c r="G19" s="5" t="s">
        <v>47</v>
      </c>
      <c r="H19" s="5" t="s">
        <v>51</v>
      </c>
      <c r="I19" s="5" t="s">
        <v>51</v>
      </c>
      <c r="J19" s="5">
        <v>2016</v>
      </c>
      <c r="K19" s="1">
        <v>0.33</v>
      </c>
      <c r="L19" s="1">
        <v>0.6</v>
      </c>
      <c r="M19" s="12">
        <v>0.66666666666666663</v>
      </c>
      <c r="N19" s="12">
        <v>0.14285714285714285</v>
      </c>
      <c r="O19" s="1">
        <v>0</v>
      </c>
      <c r="P19" s="13">
        <v>0.75</v>
      </c>
      <c r="Q19" s="14">
        <f t="shared" si="0"/>
        <v>0.41492063492063491</v>
      </c>
      <c r="R19" s="11" t="str">
        <f t="shared" si="1"/>
        <v>BAJO</v>
      </c>
    </row>
    <row r="20" spans="1:18" x14ac:dyDescent="0.2">
      <c r="A20" s="5" t="s">
        <v>228</v>
      </c>
      <c r="B20" s="5">
        <v>19</v>
      </c>
      <c r="C20" s="6" t="str">
        <f t="shared" si="2"/>
        <v>Adulto Joven</v>
      </c>
      <c r="D20" s="5" t="s">
        <v>48</v>
      </c>
      <c r="E20" s="5" t="s">
        <v>46</v>
      </c>
      <c r="F20" s="5" t="s">
        <v>43</v>
      </c>
      <c r="G20" s="5" t="s">
        <v>47</v>
      </c>
      <c r="H20" s="5" t="s">
        <v>45</v>
      </c>
      <c r="I20" s="5" t="s">
        <v>45</v>
      </c>
      <c r="J20" s="5">
        <v>2011</v>
      </c>
      <c r="K20" s="1">
        <v>0.33</v>
      </c>
      <c r="L20" s="1">
        <v>0.4</v>
      </c>
      <c r="M20" s="12">
        <v>1</v>
      </c>
      <c r="N20" s="12">
        <v>1</v>
      </c>
      <c r="O20" s="1">
        <v>1</v>
      </c>
      <c r="P20" s="13">
        <v>0.75</v>
      </c>
      <c r="Q20" s="14">
        <f t="shared" si="0"/>
        <v>0.7466666666666667</v>
      </c>
      <c r="R20" s="11" t="str">
        <f t="shared" si="1"/>
        <v>MEDIO</v>
      </c>
    </row>
    <row r="21" spans="1:18" x14ac:dyDescent="0.2">
      <c r="A21" s="5" t="s">
        <v>229</v>
      </c>
      <c r="B21" s="5">
        <v>22</v>
      </c>
      <c r="C21" s="6" t="str">
        <f t="shared" si="2"/>
        <v>Adulto Joven</v>
      </c>
      <c r="D21" s="5" t="s">
        <v>48</v>
      </c>
      <c r="E21" s="5" t="s">
        <v>62</v>
      </c>
      <c r="F21" s="5" t="s">
        <v>43</v>
      </c>
      <c r="G21" s="5" t="s">
        <v>47</v>
      </c>
      <c r="H21" s="5" t="s">
        <v>45</v>
      </c>
      <c r="I21" s="5" t="s">
        <v>51</v>
      </c>
      <c r="J21" s="5">
        <v>2012</v>
      </c>
      <c r="K21" s="1">
        <v>0.33</v>
      </c>
      <c r="L21" s="1">
        <v>0.5</v>
      </c>
      <c r="M21" s="12">
        <v>0.33333333333333331</v>
      </c>
      <c r="N21" s="12">
        <v>0.42857142857142855</v>
      </c>
      <c r="O21" s="1">
        <v>1</v>
      </c>
      <c r="P21" s="13">
        <v>0.5</v>
      </c>
      <c r="Q21" s="14">
        <f t="shared" si="0"/>
        <v>0.51531746031746029</v>
      </c>
      <c r="R21" s="11" t="str">
        <f t="shared" si="1"/>
        <v>MEDIO</v>
      </c>
    </row>
    <row r="22" spans="1:18" x14ac:dyDescent="0.2">
      <c r="A22" s="5" t="s">
        <v>230</v>
      </c>
      <c r="B22" s="5">
        <v>22</v>
      </c>
      <c r="C22" s="6" t="str">
        <f t="shared" si="2"/>
        <v>Adulto Joven</v>
      </c>
      <c r="D22" s="5" t="s">
        <v>48</v>
      </c>
      <c r="E22" s="5" t="s">
        <v>63</v>
      </c>
      <c r="F22" s="5" t="s">
        <v>43</v>
      </c>
      <c r="G22" s="5" t="s">
        <v>47</v>
      </c>
      <c r="H22" s="5" t="s">
        <v>45</v>
      </c>
      <c r="I22" s="5" t="s">
        <v>51</v>
      </c>
      <c r="J22" s="5">
        <v>2011</v>
      </c>
      <c r="K22" s="1">
        <v>0.66</v>
      </c>
      <c r="L22" s="1">
        <v>0.4</v>
      </c>
      <c r="M22" s="12">
        <v>0.66666666666666663</v>
      </c>
      <c r="N22" s="12">
        <v>0.8571428571428571</v>
      </c>
      <c r="O22" s="1">
        <v>0</v>
      </c>
      <c r="P22" s="13">
        <v>0.25</v>
      </c>
      <c r="Q22" s="14">
        <f t="shared" si="0"/>
        <v>0.47230158730158728</v>
      </c>
      <c r="R22" s="11" t="str">
        <f t="shared" si="1"/>
        <v>BAJO</v>
      </c>
    </row>
    <row r="23" spans="1:18" x14ac:dyDescent="0.2">
      <c r="A23" s="5" t="s">
        <v>231</v>
      </c>
      <c r="B23" s="5">
        <v>23</v>
      </c>
      <c r="C23" s="6" t="str">
        <f t="shared" si="2"/>
        <v>Adulto Joven</v>
      </c>
      <c r="D23" s="5" t="s">
        <v>48</v>
      </c>
      <c r="E23" s="5" t="s">
        <v>42</v>
      </c>
      <c r="F23" s="5" t="s">
        <v>43</v>
      </c>
      <c r="G23" s="5" t="s">
        <v>44</v>
      </c>
      <c r="H23" s="5" t="s">
        <v>45</v>
      </c>
      <c r="I23" s="5" t="s">
        <v>51</v>
      </c>
      <c r="J23" s="5">
        <v>2012</v>
      </c>
      <c r="K23" s="1">
        <v>1</v>
      </c>
      <c r="L23" s="1">
        <v>0.4</v>
      </c>
      <c r="M23" s="12">
        <v>0.33333333333333331</v>
      </c>
      <c r="N23" s="12">
        <v>1</v>
      </c>
      <c r="O23" s="1">
        <v>1</v>
      </c>
      <c r="P23" s="13">
        <v>1</v>
      </c>
      <c r="Q23" s="14">
        <f t="shared" si="0"/>
        <v>0.78888888888888886</v>
      </c>
      <c r="R23" s="11" t="str">
        <f t="shared" si="1"/>
        <v>AVANZADO</v>
      </c>
    </row>
    <row r="24" spans="1:18" x14ac:dyDescent="0.2">
      <c r="A24" s="5" t="s">
        <v>232</v>
      </c>
      <c r="B24" s="5">
        <v>23</v>
      </c>
      <c r="C24" s="6" t="str">
        <f t="shared" si="2"/>
        <v>Adulto Joven</v>
      </c>
      <c r="D24" s="5" t="s">
        <v>48</v>
      </c>
      <c r="E24" s="5" t="s">
        <v>64</v>
      </c>
      <c r="F24" s="5" t="s">
        <v>50</v>
      </c>
      <c r="G24" s="5" t="s">
        <v>44</v>
      </c>
      <c r="H24" s="5" t="s">
        <v>45</v>
      </c>
      <c r="I24" s="5" t="s">
        <v>45</v>
      </c>
      <c r="J24" s="5">
        <v>2012</v>
      </c>
      <c r="K24" s="1">
        <v>0.66</v>
      </c>
      <c r="L24" s="1">
        <v>0.5</v>
      </c>
      <c r="M24" s="12">
        <v>0.66666666666666663</v>
      </c>
      <c r="N24" s="12">
        <v>0.42857142857142855</v>
      </c>
      <c r="O24" s="1">
        <v>1</v>
      </c>
      <c r="P24" s="13">
        <v>0.5</v>
      </c>
      <c r="Q24" s="14">
        <f t="shared" si="0"/>
        <v>0.6258730158730158</v>
      </c>
      <c r="R24" s="11" t="str">
        <f t="shared" si="1"/>
        <v>MEDIO</v>
      </c>
    </row>
    <row r="25" spans="1:18" x14ac:dyDescent="0.2">
      <c r="A25" s="5" t="s">
        <v>233</v>
      </c>
      <c r="B25" s="5">
        <v>22</v>
      </c>
      <c r="C25" s="6" t="str">
        <f t="shared" si="2"/>
        <v>Adulto Joven</v>
      </c>
      <c r="D25" s="5" t="s">
        <v>41</v>
      </c>
      <c r="E25" s="5" t="s">
        <v>42</v>
      </c>
      <c r="F25" s="5" t="s">
        <v>43</v>
      </c>
      <c r="G25" s="5" t="s">
        <v>44</v>
      </c>
      <c r="H25" s="5" t="s">
        <v>51</v>
      </c>
      <c r="I25" s="5" t="s">
        <v>65</v>
      </c>
      <c r="J25" s="5">
        <v>2015</v>
      </c>
      <c r="K25" s="1">
        <v>0.33</v>
      </c>
      <c r="L25" s="1">
        <v>0.1</v>
      </c>
      <c r="M25" s="12">
        <v>0.66666666666666663</v>
      </c>
      <c r="N25" s="12">
        <v>0.5714285714285714</v>
      </c>
      <c r="O25" s="1">
        <v>1</v>
      </c>
      <c r="P25" s="13">
        <v>0.25</v>
      </c>
      <c r="Q25" s="14">
        <f t="shared" si="0"/>
        <v>0.48634920634920631</v>
      </c>
      <c r="R25" s="11" t="str">
        <f t="shared" si="1"/>
        <v>BAJO</v>
      </c>
    </row>
    <row r="26" spans="1:18" x14ac:dyDescent="0.2">
      <c r="A26" s="5" t="s">
        <v>234</v>
      </c>
      <c r="B26" s="5">
        <v>20</v>
      </c>
      <c r="C26" s="6" t="str">
        <f t="shared" si="2"/>
        <v>Adulto Joven</v>
      </c>
      <c r="D26" s="5" t="s">
        <v>48</v>
      </c>
      <c r="E26" s="5" t="s">
        <v>66</v>
      </c>
      <c r="F26" s="5" t="s">
        <v>43</v>
      </c>
      <c r="G26" s="5" t="s">
        <v>44</v>
      </c>
      <c r="H26" s="5" t="s">
        <v>45</v>
      </c>
      <c r="I26" s="5" t="s">
        <v>51</v>
      </c>
      <c r="J26" s="5">
        <v>2015</v>
      </c>
      <c r="K26" s="1">
        <v>1</v>
      </c>
      <c r="L26" s="1">
        <v>0.7</v>
      </c>
      <c r="M26" s="12">
        <v>1</v>
      </c>
      <c r="N26" s="12">
        <v>0.7142857142857143</v>
      </c>
      <c r="O26" s="1">
        <v>0</v>
      </c>
      <c r="P26" s="13">
        <v>0.5</v>
      </c>
      <c r="Q26" s="14">
        <f t="shared" si="0"/>
        <v>0.65238095238095239</v>
      </c>
      <c r="R26" s="11" t="str">
        <f t="shared" si="1"/>
        <v>MEDIO</v>
      </c>
    </row>
    <row r="27" spans="1:18" x14ac:dyDescent="0.2">
      <c r="A27" s="5" t="s">
        <v>235</v>
      </c>
      <c r="B27" s="5">
        <v>19</v>
      </c>
      <c r="C27" s="6" t="str">
        <f t="shared" si="2"/>
        <v>Adulto Joven</v>
      </c>
      <c r="D27" s="5" t="s">
        <v>48</v>
      </c>
      <c r="E27" s="5" t="s">
        <v>67</v>
      </c>
      <c r="F27" s="5" t="s">
        <v>43</v>
      </c>
      <c r="G27" s="5" t="s">
        <v>44</v>
      </c>
      <c r="H27" s="5" t="s">
        <v>45</v>
      </c>
      <c r="I27" s="5" t="s">
        <v>45</v>
      </c>
      <c r="J27" s="5">
        <v>2014</v>
      </c>
      <c r="K27" s="1">
        <v>0.8</v>
      </c>
      <c r="L27" s="1">
        <v>0.8</v>
      </c>
      <c r="M27" s="12">
        <v>0.66666666666666663</v>
      </c>
      <c r="N27" s="12">
        <v>0.8571428571428571</v>
      </c>
      <c r="O27" s="1">
        <v>1</v>
      </c>
      <c r="P27" s="13">
        <v>0.5</v>
      </c>
      <c r="Q27" s="14">
        <f t="shared" si="0"/>
        <v>0.77063492063492056</v>
      </c>
      <c r="R27" s="11" t="str">
        <f t="shared" si="1"/>
        <v>AVANZADO</v>
      </c>
    </row>
    <row r="28" spans="1:18" x14ac:dyDescent="0.2">
      <c r="A28" s="5" t="s">
        <v>236</v>
      </c>
      <c r="B28" s="5">
        <v>25</v>
      </c>
      <c r="C28" s="6" t="str">
        <f t="shared" si="2"/>
        <v>Adulto Joven</v>
      </c>
      <c r="D28" s="5" t="s">
        <v>48</v>
      </c>
      <c r="E28" s="5" t="s">
        <v>42</v>
      </c>
      <c r="F28" s="5" t="s">
        <v>43</v>
      </c>
      <c r="G28" s="5" t="s">
        <v>47</v>
      </c>
      <c r="H28" s="5" t="s">
        <v>45</v>
      </c>
      <c r="I28" s="5" t="s">
        <v>45</v>
      </c>
      <c r="J28" s="5">
        <v>2012</v>
      </c>
      <c r="K28" s="1">
        <v>0.66</v>
      </c>
      <c r="L28" s="1">
        <v>0.5</v>
      </c>
      <c r="M28" s="12">
        <v>1</v>
      </c>
      <c r="N28" s="12">
        <v>1</v>
      </c>
      <c r="O28" s="1">
        <v>1</v>
      </c>
      <c r="P28" s="13">
        <v>1</v>
      </c>
      <c r="Q28" s="14">
        <f t="shared" si="0"/>
        <v>0.86</v>
      </c>
      <c r="R28" s="11" t="str">
        <f t="shared" si="1"/>
        <v>AVANZADO</v>
      </c>
    </row>
    <row r="29" spans="1:18" x14ac:dyDescent="0.2">
      <c r="A29" s="5" t="s">
        <v>237</v>
      </c>
      <c r="B29" s="5">
        <v>18</v>
      </c>
      <c r="C29" s="6" t="str">
        <f t="shared" si="2"/>
        <v>Adulto Joven</v>
      </c>
      <c r="D29" s="5" t="s">
        <v>48</v>
      </c>
      <c r="E29" s="5" t="s">
        <v>42</v>
      </c>
      <c r="F29" s="5" t="s">
        <v>43</v>
      </c>
      <c r="G29" s="5" t="s">
        <v>44</v>
      </c>
      <c r="H29" s="5" t="s">
        <v>45</v>
      </c>
      <c r="I29" s="5" t="s">
        <v>45</v>
      </c>
      <c r="J29" s="5">
        <v>2011</v>
      </c>
      <c r="K29" s="1">
        <v>0</v>
      </c>
      <c r="L29" s="1">
        <v>0.4</v>
      </c>
      <c r="M29" s="12">
        <v>0</v>
      </c>
      <c r="N29" s="12">
        <v>0.5714285714285714</v>
      </c>
      <c r="O29" s="1">
        <v>1</v>
      </c>
      <c r="P29" s="13">
        <v>0.5</v>
      </c>
      <c r="Q29" s="14">
        <f t="shared" si="0"/>
        <v>0.41190476190476194</v>
      </c>
      <c r="R29" s="11" t="str">
        <f t="shared" si="1"/>
        <v>BAJO</v>
      </c>
    </row>
    <row r="30" spans="1:18" x14ac:dyDescent="0.2">
      <c r="A30" s="5" t="s">
        <v>238</v>
      </c>
      <c r="B30" s="5">
        <v>21</v>
      </c>
      <c r="C30" s="6" t="str">
        <f t="shared" si="2"/>
        <v>Adulto Joven</v>
      </c>
      <c r="D30" s="5" t="s">
        <v>48</v>
      </c>
      <c r="E30" s="5" t="s">
        <v>66</v>
      </c>
      <c r="F30" s="5" t="s">
        <v>43</v>
      </c>
      <c r="G30" s="5" t="s">
        <v>47</v>
      </c>
      <c r="H30" s="5" t="s">
        <v>45</v>
      </c>
      <c r="I30" s="5" t="s">
        <v>45</v>
      </c>
      <c r="J30" s="5">
        <v>2010</v>
      </c>
      <c r="K30" s="1">
        <v>0.25</v>
      </c>
      <c r="L30" s="1">
        <v>0.6</v>
      </c>
      <c r="M30" s="12">
        <v>1</v>
      </c>
      <c r="N30" s="12">
        <v>0.8571428571428571</v>
      </c>
      <c r="O30" s="1">
        <v>1</v>
      </c>
      <c r="P30" s="13">
        <v>0.75</v>
      </c>
      <c r="Q30" s="14">
        <f t="shared" si="0"/>
        <v>0.74285714285714288</v>
      </c>
      <c r="R30" s="11" t="str">
        <f t="shared" si="1"/>
        <v>MEDIO</v>
      </c>
    </row>
    <row r="31" spans="1:18" x14ac:dyDescent="0.2">
      <c r="A31" s="5" t="s">
        <v>239</v>
      </c>
      <c r="B31" s="5">
        <v>53</v>
      </c>
      <c r="C31" s="6" t="str">
        <f t="shared" si="2"/>
        <v>Adulto</v>
      </c>
      <c r="D31" s="5" t="s">
        <v>48</v>
      </c>
      <c r="E31" s="5" t="s">
        <v>66</v>
      </c>
      <c r="F31" s="5" t="s">
        <v>43</v>
      </c>
      <c r="G31" s="5" t="s">
        <v>47</v>
      </c>
      <c r="H31" s="5" t="s">
        <v>51</v>
      </c>
      <c r="I31" s="5" t="s">
        <v>51</v>
      </c>
      <c r="J31" s="5">
        <v>2015</v>
      </c>
      <c r="K31" s="1">
        <v>0.25</v>
      </c>
      <c r="L31" s="1">
        <v>0.4</v>
      </c>
      <c r="M31" s="12">
        <v>1</v>
      </c>
      <c r="N31" s="12">
        <v>1</v>
      </c>
      <c r="O31" s="1">
        <v>0</v>
      </c>
      <c r="P31" s="13">
        <v>1</v>
      </c>
      <c r="Q31" s="14">
        <f t="shared" si="0"/>
        <v>0.60833333333333328</v>
      </c>
      <c r="R31" s="11" t="str">
        <f t="shared" si="1"/>
        <v>MEDIO</v>
      </c>
    </row>
    <row r="32" spans="1:18" x14ac:dyDescent="0.2">
      <c r="A32" s="5" t="s">
        <v>240</v>
      </c>
      <c r="B32" s="5">
        <v>45</v>
      </c>
      <c r="C32" s="6" t="str">
        <f t="shared" si="2"/>
        <v>Adulto</v>
      </c>
      <c r="D32" s="5" t="s">
        <v>48</v>
      </c>
      <c r="E32" s="5" t="s">
        <v>42</v>
      </c>
      <c r="F32" s="5" t="s">
        <v>43</v>
      </c>
      <c r="G32" s="5" t="s">
        <v>68</v>
      </c>
      <c r="H32" s="5" t="s">
        <v>65</v>
      </c>
      <c r="I32" s="5" t="s">
        <v>51</v>
      </c>
      <c r="J32" s="5">
        <v>2018</v>
      </c>
      <c r="K32" s="1">
        <v>0</v>
      </c>
      <c r="L32" s="1">
        <v>0.1</v>
      </c>
      <c r="M32" s="12">
        <v>0</v>
      </c>
      <c r="N32" s="12">
        <v>0.14285714285714285</v>
      </c>
      <c r="O32" s="1">
        <v>0</v>
      </c>
      <c r="P32" s="13">
        <v>0.5</v>
      </c>
      <c r="Q32" s="14">
        <f t="shared" si="0"/>
        <v>0.12380952380952381</v>
      </c>
      <c r="R32" s="11" t="str">
        <f t="shared" si="1"/>
        <v>NINGUNO</v>
      </c>
    </row>
    <row r="33" spans="1:18" x14ac:dyDescent="0.2">
      <c r="A33" s="5" t="s">
        <v>241</v>
      </c>
      <c r="B33" s="5">
        <v>22</v>
      </c>
      <c r="C33" s="6" t="str">
        <f t="shared" si="2"/>
        <v>Adulto Joven</v>
      </c>
      <c r="D33" s="5" t="s">
        <v>48</v>
      </c>
      <c r="E33" s="5" t="s">
        <v>46</v>
      </c>
      <c r="F33" s="5" t="s">
        <v>43</v>
      </c>
      <c r="G33" s="5" t="s">
        <v>44</v>
      </c>
      <c r="H33" s="5" t="s">
        <v>45</v>
      </c>
      <c r="I33" s="5" t="s">
        <v>45</v>
      </c>
      <c r="J33" s="5">
        <v>2009</v>
      </c>
      <c r="K33" s="1">
        <v>0.8</v>
      </c>
      <c r="L33" s="1">
        <v>0.6</v>
      </c>
      <c r="M33" s="12">
        <v>1</v>
      </c>
      <c r="N33" s="12">
        <v>1</v>
      </c>
      <c r="O33" s="1">
        <v>1</v>
      </c>
      <c r="P33" s="13">
        <v>0.5</v>
      </c>
      <c r="Q33" s="14">
        <f t="shared" si="0"/>
        <v>0.81666666666666676</v>
      </c>
      <c r="R33" s="11" t="str">
        <f t="shared" si="1"/>
        <v>AVANZADO</v>
      </c>
    </row>
    <row r="34" spans="1:18" x14ac:dyDescent="0.2">
      <c r="A34" s="5" t="s">
        <v>242</v>
      </c>
      <c r="B34" s="5">
        <v>51</v>
      </c>
      <c r="C34" s="6" t="str">
        <f t="shared" si="2"/>
        <v>Adulto</v>
      </c>
      <c r="D34" s="5" t="s">
        <v>48</v>
      </c>
      <c r="E34" s="5" t="s">
        <v>46</v>
      </c>
      <c r="F34" s="5" t="s">
        <v>43</v>
      </c>
      <c r="G34" s="5" t="s">
        <v>44</v>
      </c>
      <c r="H34" s="5" t="s">
        <v>45</v>
      </c>
      <c r="I34" s="5" t="s">
        <v>51</v>
      </c>
      <c r="J34" s="5">
        <v>2018</v>
      </c>
      <c r="K34" s="1">
        <v>0.8</v>
      </c>
      <c r="L34" s="1">
        <v>0.4</v>
      </c>
      <c r="M34" s="12">
        <v>1</v>
      </c>
      <c r="N34" s="12">
        <v>0.5714285714285714</v>
      </c>
      <c r="O34" s="1">
        <v>1</v>
      </c>
      <c r="P34" s="13">
        <v>0.25</v>
      </c>
      <c r="Q34" s="14">
        <f t="shared" si="0"/>
        <v>0.67023809523809519</v>
      </c>
      <c r="R34" s="11" t="str">
        <f t="shared" si="1"/>
        <v>MEDIO</v>
      </c>
    </row>
    <row r="35" spans="1:18" x14ac:dyDescent="0.2">
      <c r="A35" s="5" t="s">
        <v>243</v>
      </c>
      <c r="B35" s="5">
        <v>45</v>
      </c>
      <c r="C35" s="6" t="str">
        <f t="shared" si="2"/>
        <v>Adulto</v>
      </c>
      <c r="D35" s="5" t="s">
        <v>48</v>
      </c>
      <c r="E35" s="5" t="s">
        <v>42</v>
      </c>
      <c r="F35" s="5" t="s">
        <v>43</v>
      </c>
      <c r="G35" s="5" t="s">
        <v>44</v>
      </c>
      <c r="H35" s="5" t="s">
        <v>45</v>
      </c>
      <c r="I35" s="5" t="s">
        <v>51</v>
      </c>
      <c r="J35" s="5">
        <v>2015</v>
      </c>
      <c r="K35" s="1">
        <v>0.33</v>
      </c>
      <c r="L35" s="1">
        <v>0.3</v>
      </c>
      <c r="M35" s="12">
        <v>0.66666666666666663</v>
      </c>
      <c r="N35" s="12">
        <v>0.5714285714285714</v>
      </c>
      <c r="O35" s="1">
        <v>1</v>
      </c>
      <c r="P35" s="13">
        <v>0.75</v>
      </c>
      <c r="Q35" s="14">
        <f t="shared" si="0"/>
        <v>0.60301587301587301</v>
      </c>
      <c r="R35" s="11" t="str">
        <f t="shared" si="1"/>
        <v>MEDIO</v>
      </c>
    </row>
    <row r="36" spans="1:18" x14ac:dyDescent="0.2">
      <c r="A36" s="5" t="s">
        <v>244</v>
      </c>
      <c r="B36" s="5">
        <v>20</v>
      </c>
      <c r="C36" s="6" t="str">
        <f t="shared" si="2"/>
        <v>Adulto Joven</v>
      </c>
      <c r="D36" s="5" t="s">
        <v>48</v>
      </c>
      <c r="E36" s="5" t="s">
        <v>62</v>
      </c>
      <c r="F36" s="5" t="s">
        <v>43</v>
      </c>
      <c r="G36" s="5" t="s">
        <v>47</v>
      </c>
      <c r="H36" s="5" t="s">
        <v>51</v>
      </c>
      <c r="I36" s="5" t="s">
        <v>45</v>
      </c>
      <c r="J36" s="5">
        <v>2011</v>
      </c>
      <c r="K36" s="1">
        <v>0.33</v>
      </c>
      <c r="L36" s="1">
        <v>0.4</v>
      </c>
      <c r="M36" s="12">
        <v>1</v>
      </c>
      <c r="N36" s="12">
        <v>0.7142857142857143</v>
      </c>
      <c r="O36" s="1">
        <v>1</v>
      </c>
      <c r="P36" s="13">
        <v>0.75</v>
      </c>
      <c r="Q36" s="14">
        <f t="shared" si="0"/>
        <v>0.69904761904761903</v>
      </c>
      <c r="R36" s="11" t="str">
        <f t="shared" si="1"/>
        <v>MEDIO</v>
      </c>
    </row>
    <row r="37" spans="1:18" x14ac:dyDescent="0.2">
      <c r="A37" s="5" t="s">
        <v>245</v>
      </c>
      <c r="B37" s="5">
        <v>23</v>
      </c>
      <c r="C37" s="6" t="str">
        <f t="shared" si="2"/>
        <v>Adulto Joven</v>
      </c>
      <c r="D37" s="5" t="s">
        <v>48</v>
      </c>
      <c r="E37" s="5" t="s">
        <v>42</v>
      </c>
      <c r="F37" s="5" t="s">
        <v>43</v>
      </c>
      <c r="G37" s="5" t="s">
        <v>44</v>
      </c>
      <c r="H37" s="5" t="s">
        <v>45</v>
      </c>
      <c r="I37" s="5" t="s">
        <v>45</v>
      </c>
      <c r="J37" s="5">
        <v>2010</v>
      </c>
      <c r="K37" s="1">
        <v>0.5</v>
      </c>
      <c r="L37" s="1">
        <v>0.5</v>
      </c>
      <c r="M37" s="12">
        <v>1</v>
      </c>
      <c r="N37" s="12">
        <v>0</v>
      </c>
      <c r="O37" s="1">
        <v>0</v>
      </c>
      <c r="P37" s="13">
        <v>0.25</v>
      </c>
      <c r="Q37" s="14">
        <f t="shared" si="0"/>
        <v>0.375</v>
      </c>
      <c r="R37" s="11" t="str">
        <f t="shared" si="1"/>
        <v>BAJO</v>
      </c>
    </row>
    <row r="38" spans="1:18" x14ac:dyDescent="0.2">
      <c r="A38" s="5" t="s">
        <v>246</v>
      </c>
      <c r="B38" s="5">
        <v>25</v>
      </c>
      <c r="C38" s="6" t="str">
        <f t="shared" si="2"/>
        <v>Adulto Joven</v>
      </c>
      <c r="D38" s="5" t="s">
        <v>48</v>
      </c>
      <c r="E38" s="5" t="s">
        <v>69</v>
      </c>
      <c r="F38" s="5" t="s">
        <v>43</v>
      </c>
      <c r="G38" s="5" t="s">
        <v>47</v>
      </c>
      <c r="H38" s="5" t="s">
        <v>45</v>
      </c>
      <c r="I38" s="5" t="s">
        <v>51</v>
      </c>
      <c r="J38" s="5">
        <v>2010</v>
      </c>
      <c r="K38" s="1">
        <v>0.8</v>
      </c>
      <c r="L38" s="1">
        <v>0.6</v>
      </c>
      <c r="M38" s="12">
        <v>1</v>
      </c>
      <c r="N38" s="12">
        <v>1</v>
      </c>
      <c r="O38" s="1">
        <v>0</v>
      </c>
      <c r="P38" s="13">
        <v>0.75</v>
      </c>
      <c r="Q38" s="14">
        <f t="shared" si="0"/>
        <v>0.69166666666666676</v>
      </c>
      <c r="R38" s="11" t="str">
        <f t="shared" si="1"/>
        <v>MEDIO</v>
      </c>
    </row>
    <row r="39" spans="1:18" x14ac:dyDescent="0.2">
      <c r="A39" s="5" t="s">
        <v>247</v>
      </c>
      <c r="B39" s="5">
        <v>25</v>
      </c>
      <c r="C39" s="6" t="str">
        <f t="shared" si="2"/>
        <v>Adulto Joven</v>
      </c>
      <c r="D39" s="5" t="s">
        <v>48</v>
      </c>
      <c r="E39" s="5" t="s">
        <v>42</v>
      </c>
      <c r="F39" s="5" t="s">
        <v>43</v>
      </c>
      <c r="G39" s="5" t="s">
        <v>44</v>
      </c>
      <c r="H39" s="5" t="s">
        <v>45</v>
      </c>
      <c r="I39" s="5" t="s">
        <v>51</v>
      </c>
      <c r="J39" s="5">
        <v>2010</v>
      </c>
      <c r="K39" s="1">
        <v>0.66</v>
      </c>
      <c r="L39" s="1">
        <v>0.5</v>
      </c>
      <c r="M39" s="12">
        <v>1</v>
      </c>
      <c r="N39" s="12">
        <v>0.7142857142857143</v>
      </c>
      <c r="O39" s="1">
        <v>0</v>
      </c>
      <c r="P39" s="13">
        <v>0.75</v>
      </c>
      <c r="Q39" s="14">
        <f t="shared" si="0"/>
        <v>0.60404761904761906</v>
      </c>
      <c r="R39" s="11" t="str">
        <f t="shared" si="1"/>
        <v>MEDIO</v>
      </c>
    </row>
    <row r="40" spans="1:18" x14ac:dyDescent="0.2">
      <c r="A40" s="5" t="s">
        <v>248</v>
      </c>
      <c r="B40" s="5">
        <v>59</v>
      </c>
      <c r="C40" s="6" t="str">
        <f t="shared" si="2"/>
        <v>Adulto</v>
      </c>
      <c r="D40" s="5" t="s">
        <v>48</v>
      </c>
      <c r="E40" s="5" t="s">
        <v>42</v>
      </c>
      <c r="F40" s="5" t="s">
        <v>43</v>
      </c>
      <c r="G40" s="5" t="s">
        <v>70</v>
      </c>
      <c r="H40" s="5" t="s">
        <v>45</v>
      </c>
      <c r="I40" s="5" t="s">
        <v>45</v>
      </c>
      <c r="J40" s="5">
        <v>2012</v>
      </c>
      <c r="K40" s="1">
        <v>1</v>
      </c>
      <c r="L40" s="1">
        <v>1</v>
      </c>
      <c r="M40" s="12">
        <v>1</v>
      </c>
      <c r="N40" s="12">
        <v>1</v>
      </c>
      <c r="O40" s="1">
        <v>1</v>
      </c>
      <c r="P40" s="13">
        <v>1</v>
      </c>
      <c r="Q40" s="14">
        <f t="shared" si="0"/>
        <v>1</v>
      </c>
      <c r="R40" s="11" t="str">
        <f t="shared" si="1"/>
        <v>AVANZADO</v>
      </c>
    </row>
    <row r="41" spans="1:18" x14ac:dyDescent="0.2">
      <c r="A41" s="5" t="s">
        <v>249</v>
      </c>
      <c r="B41" s="5">
        <v>59</v>
      </c>
      <c r="C41" s="6" t="str">
        <f t="shared" si="2"/>
        <v>Adulto</v>
      </c>
      <c r="D41" s="5" t="s">
        <v>48</v>
      </c>
      <c r="E41" s="5" t="s">
        <v>71</v>
      </c>
      <c r="F41" s="5" t="s">
        <v>43</v>
      </c>
      <c r="G41" s="5" t="s">
        <v>44</v>
      </c>
      <c r="H41" s="5" t="s">
        <v>45</v>
      </c>
      <c r="I41" s="5" t="s">
        <v>51</v>
      </c>
      <c r="J41" s="5">
        <v>2008</v>
      </c>
      <c r="K41" s="1">
        <v>0.33</v>
      </c>
      <c r="L41" s="1">
        <v>0.3</v>
      </c>
      <c r="M41" s="12">
        <v>0.66666666666666663</v>
      </c>
      <c r="N41" s="12">
        <v>0.8571428571428571</v>
      </c>
      <c r="O41" s="1">
        <v>1</v>
      </c>
      <c r="P41" s="13">
        <v>1</v>
      </c>
      <c r="Q41" s="14">
        <f t="shared" si="0"/>
        <v>0.69230158730158731</v>
      </c>
      <c r="R41" s="11" t="str">
        <f t="shared" si="1"/>
        <v>MEDIO</v>
      </c>
    </row>
    <row r="42" spans="1:18" x14ac:dyDescent="0.2">
      <c r="A42" s="5" t="s">
        <v>250</v>
      </c>
      <c r="B42" s="5">
        <v>14</v>
      </c>
      <c r="C42" s="6" t="str">
        <f t="shared" si="2"/>
        <v>Niño/Adolescente</v>
      </c>
      <c r="D42" s="5" t="s">
        <v>41</v>
      </c>
      <c r="E42" s="5" t="s">
        <v>72</v>
      </c>
      <c r="F42" s="5" t="s">
        <v>43</v>
      </c>
      <c r="G42" s="5" t="s">
        <v>47</v>
      </c>
      <c r="H42" s="5" t="s">
        <v>45</v>
      </c>
      <c r="I42" s="5" t="s">
        <v>45</v>
      </c>
      <c r="J42" s="5">
        <v>2014</v>
      </c>
      <c r="K42" s="1">
        <v>1</v>
      </c>
      <c r="L42" s="1">
        <v>1</v>
      </c>
      <c r="M42" s="12">
        <v>0</v>
      </c>
      <c r="N42" s="12">
        <v>0</v>
      </c>
      <c r="O42" s="1">
        <v>1</v>
      </c>
      <c r="P42" s="13">
        <v>0.75</v>
      </c>
      <c r="Q42" s="14">
        <f t="shared" si="0"/>
        <v>0.625</v>
      </c>
      <c r="R42" s="11" t="str">
        <f t="shared" si="1"/>
        <v>MEDIO</v>
      </c>
    </row>
    <row r="43" spans="1:18" x14ac:dyDescent="0.2">
      <c r="A43" s="5" t="s">
        <v>251</v>
      </c>
      <c r="B43" s="5">
        <v>15</v>
      </c>
      <c r="C43" s="6" t="str">
        <f t="shared" si="2"/>
        <v>Niño/Adolescente</v>
      </c>
      <c r="D43" s="5" t="s">
        <v>41</v>
      </c>
      <c r="E43" s="5" t="s">
        <v>73</v>
      </c>
      <c r="F43" s="5" t="s">
        <v>43</v>
      </c>
      <c r="G43" s="5" t="s">
        <v>47</v>
      </c>
      <c r="H43" s="5" t="s">
        <v>45</v>
      </c>
      <c r="I43" s="5" t="s">
        <v>45</v>
      </c>
      <c r="J43" s="5">
        <v>2014</v>
      </c>
      <c r="K43" s="1">
        <v>0.33</v>
      </c>
      <c r="L43" s="1">
        <v>0.5</v>
      </c>
      <c r="M43" s="12">
        <v>0.66666666666666663</v>
      </c>
      <c r="N43" s="12">
        <v>0.42857142857142855</v>
      </c>
      <c r="O43" s="1">
        <v>0</v>
      </c>
      <c r="P43" s="13">
        <v>0.5</v>
      </c>
      <c r="Q43" s="14">
        <f t="shared" si="0"/>
        <v>0.40420634920634918</v>
      </c>
      <c r="R43" s="11" t="str">
        <f t="shared" si="1"/>
        <v>BAJO</v>
      </c>
    </row>
    <row r="44" spans="1:18" x14ac:dyDescent="0.2">
      <c r="A44" s="5" t="s">
        <v>252</v>
      </c>
      <c r="B44" s="5">
        <v>14</v>
      </c>
      <c r="C44" s="6" t="str">
        <f t="shared" si="2"/>
        <v>Niño/Adolescente</v>
      </c>
      <c r="D44" s="5" t="s">
        <v>48</v>
      </c>
      <c r="E44" s="5" t="s">
        <v>42</v>
      </c>
      <c r="F44" s="5" t="s">
        <v>43</v>
      </c>
      <c r="G44" s="5" t="s">
        <v>47</v>
      </c>
      <c r="H44" s="5" t="s">
        <v>45</v>
      </c>
      <c r="I44" s="5" t="s">
        <v>49</v>
      </c>
      <c r="J44" s="5">
        <v>2013</v>
      </c>
      <c r="K44" s="1">
        <v>0.5</v>
      </c>
      <c r="L44" s="1">
        <v>0.4</v>
      </c>
      <c r="M44" s="12">
        <v>1</v>
      </c>
      <c r="N44" s="12">
        <v>1</v>
      </c>
      <c r="O44" s="1">
        <v>0</v>
      </c>
      <c r="P44" s="13">
        <v>0.5</v>
      </c>
      <c r="Q44" s="14">
        <f t="shared" si="0"/>
        <v>0.56666666666666665</v>
      </c>
      <c r="R44" s="11" t="str">
        <f t="shared" si="1"/>
        <v>MEDIO</v>
      </c>
    </row>
    <row r="45" spans="1:18" x14ac:dyDescent="0.2">
      <c r="A45" s="5" t="s">
        <v>253</v>
      </c>
      <c r="B45" s="5">
        <v>14</v>
      </c>
      <c r="C45" s="6" t="str">
        <f t="shared" si="2"/>
        <v>Niño/Adolescente</v>
      </c>
      <c r="D45" s="5" t="s">
        <v>41</v>
      </c>
      <c r="E45" s="5" t="s">
        <v>74</v>
      </c>
      <c r="F45" s="5" t="s">
        <v>43</v>
      </c>
      <c r="G45" s="5" t="s">
        <v>47</v>
      </c>
      <c r="H45" s="5" t="s">
        <v>45</v>
      </c>
      <c r="I45" s="5" t="s">
        <v>65</v>
      </c>
      <c r="J45" s="5">
        <v>2017</v>
      </c>
      <c r="K45" s="1">
        <v>0.33</v>
      </c>
      <c r="L45" s="1">
        <v>0.4</v>
      </c>
      <c r="M45" s="12">
        <v>0.33333333333333331</v>
      </c>
      <c r="N45" s="12">
        <v>0.5714285714285714</v>
      </c>
      <c r="O45" s="1">
        <v>1</v>
      </c>
      <c r="P45" s="13">
        <v>0.5</v>
      </c>
      <c r="Q45" s="14">
        <f t="shared" si="0"/>
        <v>0.5224603174603174</v>
      </c>
      <c r="R45" s="11" t="str">
        <f t="shared" si="1"/>
        <v>MEDIO</v>
      </c>
    </row>
    <row r="46" spans="1:18" x14ac:dyDescent="0.2">
      <c r="A46" s="5" t="s">
        <v>254</v>
      </c>
      <c r="B46" s="5">
        <v>14</v>
      </c>
      <c r="C46" s="6" t="str">
        <f t="shared" si="2"/>
        <v>Niño/Adolescente</v>
      </c>
      <c r="D46" s="5" t="s">
        <v>41</v>
      </c>
      <c r="E46" s="5" t="s">
        <v>75</v>
      </c>
      <c r="F46" s="5" t="s">
        <v>43</v>
      </c>
      <c r="G46" s="5" t="s">
        <v>47</v>
      </c>
      <c r="H46" s="5" t="s">
        <v>45</v>
      </c>
      <c r="I46" s="5" t="s">
        <v>45</v>
      </c>
      <c r="J46" s="5">
        <v>2016</v>
      </c>
      <c r="K46" s="1">
        <v>0.66</v>
      </c>
      <c r="L46" s="1">
        <v>0.5</v>
      </c>
      <c r="M46" s="12">
        <v>0</v>
      </c>
      <c r="N46" s="12">
        <v>0.5714285714285714</v>
      </c>
      <c r="O46" s="1">
        <v>0</v>
      </c>
      <c r="P46" s="13">
        <v>1</v>
      </c>
      <c r="Q46" s="14">
        <f t="shared" si="0"/>
        <v>0.45523809523809522</v>
      </c>
      <c r="R46" s="11" t="str">
        <f t="shared" si="1"/>
        <v>BAJO</v>
      </c>
    </row>
    <row r="47" spans="1:18" x14ac:dyDescent="0.2">
      <c r="A47" s="5" t="s">
        <v>255</v>
      </c>
      <c r="B47" s="5">
        <v>14</v>
      </c>
      <c r="C47" s="6" t="str">
        <f t="shared" si="2"/>
        <v>Niño/Adolescente</v>
      </c>
      <c r="D47" s="5" t="s">
        <v>41</v>
      </c>
      <c r="E47" s="5" t="s">
        <v>42</v>
      </c>
      <c r="F47" s="5" t="s">
        <v>43</v>
      </c>
      <c r="G47" s="5" t="s">
        <v>47</v>
      </c>
      <c r="H47" s="5" t="s">
        <v>45</v>
      </c>
      <c r="I47" s="5" t="s">
        <v>49</v>
      </c>
      <c r="J47" s="5">
        <v>2010</v>
      </c>
      <c r="K47" s="1">
        <v>0.25</v>
      </c>
      <c r="L47" s="1">
        <v>0.6</v>
      </c>
      <c r="M47" s="12">
        <v>0.33333333333333331</v>
      </c>
      <c r="N47" s="12">
        <v>0.14285714285714285</v>
      </c>
      <c r="O47" s="1">
        <v>1</v>
      </c>
      <c r="P47" s="13">
        <v>0.5</v>
      </c>
      <c r="Q47" s="14">
        <f t="shared" si="0"/>
        <v>0.47103174603174597</v>
      </c>
      <c r="R47" s="11" t="str">
        <f t="shared" si="1"/>
        <v>BAJO</v>
      </c>
    </row>
    <row r="48" spans="1:18" x14ac:dyDescent="0.2">
      <c r="A48" s="5" t="s">
        <v>256</v>
      </c>
      <c r="B48" s="5">
        <v>15</v>
      </c>
      <c r="C48" s="6" t="str">
        <f t="shared" si="2"/>
        <v>Niño/Adolescente</v>
      </c>
      <c r="D48" s="5" t="s">
        <v>41</v>
      </c>
      <c r="E48" s="5" t="s">
        <v>76</v>
      </c>
      <c r="F48" s="5" t="s">
        <v>50</v>
      </c>
      <c r="G48" s="5" t="s">
        <v>47</v>
      </c>
      <c r="H48" s="5" t="s">
        <v>51</v>
      </c>
      <c r="I48" s="5" t="s">
        <v>45</v>
      </c>
      <c r="J48" s="5">
        <v>2012</v>
      </c>
      <c r="K48" s="1">
        <v>0</v>
      </c>
      <c r="L48" s="1">
        <v>0.6</v>
      </c>
      <c r="M48" s="12">
        <v>0.33333333333333331</v>
      </c>
      <c r="N48" s="12">
        <v>1</v>
      </c>
      <c r="O48" s="1">
        <v>1</v>
      </c>
      <c r="P48" s="13">
        <v>0.25</v>
      </c>
      <c r="Q48" s="14">
        <f t="shared" si="0"/>
        <v>0.53055555555555556</v>
      </c>
      <c r="R48" s="11" t="str">
        <f t="shared" si="1"/>
        <v>MEDIO</v>
      </c>
    </row>
    <row r="49" spans="1:18" x14ac:dyDescent="0.2">
      <c r="A49" s="5" t="s">
        <v>257</v>
      </c>
      <c r="B49" s="5">
        <v>14</v>
      </c>
      <c r="C49" s="6" t="str">
        <f t="shared" si="2"/>
        <v>Niño/Adolescente</v>
      </c>
      <c r="D49" s="5" t="s">
        <v>48</v>
      </c>
      <c r="E49" s="5" t="s">
        <v>42</v>
      </c>
      <c r="F49" s="5" t="s">
        <v>43</v>
      </c>
      <c r="G49" s="5" t="s">
        <v>47</v>
      </c>
      <c r="H49" s="5" t="s">
        <v>45</v>
      </c>
      <c r="I49" s="5" t="s">
        <v>45</v>
      </c>
      <c r="J49" s="5">
        <v>2017</v>
      </c>
      <c r="K49" s="1">
        <v>0.25</v>
      </c>
      <c r="L49" s="1">
        <v>0.4</v>
      </c>
      <c r="M49" s="12">
        <v>0</v>
      </c>
      <c r="N49" s="12">
        <v>0.42857142857142855</v>
      </c>
      <c r="O49" s="1">
        <v>1</v>
      </c>
      <c r="P49" s="13">
        <v>0.75</v>
      </c>
      <c r="Q49" s="14">
        <f t="shared" si="0"/>
        <v>0.47142857142857136</v>
      </c>
      <c r="R49" s="11" t="str">
        <f t="shared" si="1"/>
        <v>BAJO</v>
      </c>
    </row>
    <row r="50" spans="1:18" x14ac:dyDescent="0.2">
      <c r="A50" s="5" t="s">
        <v>258</v>
      </c>
      <c r="B50" s="5">
        <v>14</v>
      </c>
      <c r="C50" s="6" t="str">
        <f t="shared" si="2"/>
        <v>Niño/Adolescente</v>
      </c>
      <c r="D50" s="5" t="s">
        <v>48</v>
      </c>
      <c r="E50" s="5" t="s">
        <v>75</v>
      </c>
      <c r="F50" s="5" t="s">
        <v>43</v>
      </c>
      <c r="G50" s="5" t="s">
        <v>47</v>
      </c>
      <c r="H50" s="5" t="s">
        <v>49</v>
      </c>
      <c r="I50" s="5" t="s">
        <v>45</v>
      </c>
      <c r="J50" s="5">
        <v>2011</v>
      </c>
      <c r="K50" s="1">
        <v>0</v>
      </c>
      <c r="L50" s="1">
        <v>0.8</v>
      </c>
      <c r="M50" s="12">
        <v>0.66666666666666663</v>
      </c>
      <c r="N50" s="12">
        <v>0.2857142857142857</v>
      </c>
      <c r="O50" s="1">
        <v>1</v>
      </c>
      <c r="P50" s="13">
        <v>0.5</v>
      </c>
      <c r="Q50" s="14">
        <f t="shared" si="0"/>
        <v>0.54206349206349203</v>
      </c>
      <c r="R50" s="11" t="str">
        <f t="shared" si="1"/>
        <v>MEDIO</v>
      </c>
    </row>
    <row r="51" spans="1:18" x14ac:dyDescent="0.2">
      <c r="A51" s="5" t="s">
        <v>259</v>
      </c>
      <c r="B51" s="5">
        <v>14</v>
      </c>
      <c r="C51" s="6" t="str">
        <f t="shared" si="2"/>
        <v>Niño/Adolescente</v>
      </c>
      <c r="D51" s="5" t="s">
        <v>41</v>
      </c>
      <c r="E51" s="5" t="s">
        <v>77</v>
      </c>
      <c r="F51" s="5" t="s">
        <v>43</v>
      </c>
      <c r="G51" s="5" t="s">
        <v>68</v>
      </c>
      <c r="H51" s="5" t="s">
        <v>45</v>
      </c>
      <c r="I51" s="5" t="s">
        <v>45</v>
      </c>
      <c r="J51" s="5">
        <v>2012</v>
      </c>
      <c r="K51" s="1">
        <v>0.33</v>
      </c>
      <c r="L51" s="1">
        <v>0.6</v>
      </c>
      <c r="M51" s="12">
        <v>0.33333333333333331</v>
      </c>
      <c r="N51" s="12">
        <v>0.7142857142857143</v>
      </c>
      <c r="O51" s="1">
        <v>1</v>
      </c>
      <c r="P51" s="13">
        <v>0.75</v>
      </c>
      <c r="Q51" s="14">
        <f t="shared" si="0"/>
        <v>0.62126984126984131</v>
      </c>
      <c r="R51" s="11" t="str">
        <f t="shared" si="1"/>
        <v>MEDIO</v>
      </c>
    </row>
    <row r="52" spans="1:18" x14ac:dyDescent="0.2">
      <c r="A52" s="5" t="s">
        <v>260</v>
      </c>
      <c r="B52" s="5">
        <v>13</v>
      </c>
      <c r="C52" s="6" t="str">
        <f t="shared" si="2"/>
        <v>Niño/Adolescente</v>
      </c>
      <c r="D52" s="5" t="s">
        <v>48</v>
      </c>
      <c r="E52" s="5" t="s">
        <v>42</v>
      </c>
      <c r="F52" s="5" t="s">
        <v>43</v>
      </c>
      <c r="G52" s="5" t="s">
        <v>47</v>
      </c>
      <c r="H52" s="5" t="s">
        <v>45</v>
      </c>
      <c r="I52" s="5" t="s">
        <v>45</v>
      </c>
      <c r="J52" s="5">
        <v>2011</v>
      </c>
      <c r="K52" s="1">
        <v>0</v>
      </c>
      <c r="L52" s="1">
        <v>0.1</v>
      </c>
      <c r="M52" s="12">
        <v>0.66666666666666663</v>
      </c>
      <c r="N52" s="12">
        <v>0.42857142857142855</v>
      </c>
      <c r="O52" s="1">
        <v>0</v>
      </c>
      <c r="P52" s="13">
        <v>1</v>
      </c>
      <c r="Q52" s="14">
        <f t="shared" si="0"/>
        <v>0.36587301587301591</v>
      </c>
      <c r="R52" s="11" t="str">
        <f t="shared" si="1"/>
        <v>BAJO</v>
      </c>
    </row>
    <row r="53" spans="1:18" x14ac:dyDescent="0.2">
      <c r="A53" s="5" t="s">
        <v>261</v>
      </c>
      <c r="B53" s="5">
        <v>15</v>
      </c>
      <c r="C53" s="6" t="str">
        <f t="shared" si="2"/>
        <v>Niño/Adolescente</v>
      </c>
      <c r="D53" s="5" t="s">
        <v>48</v>
      </c>
      <c r="E53" s="5" t="s">
        <v>73</v>
      </c>
      <c r="F53" s="5" t="s">
        <v>43</v>
      </c>
      <c r="G53" s="5" t="s">
        <v>47</v>
      </c>
      <c r="H53" s="5" t="s">
        <v>51</v>
      </c>
      <c r="I53" s="5" t="s">
        <v>45</v>
      </c>
      <c r="J53" s="5">
        <v>2014</v>
      </c>
      <c r="K53" s="1">
        <v>0.66</v>
      </c>
      <c r="L53" s="1">
        <v>0.6</v>
      </c>
      <c r="M53" s="12">
        <v>1</v>
      </c>
      <c r="N53" s="12">
        <v>1</v>
      </c>
      <c r="O53" s="1">
        <v>0</v>
      </c>
      <c r="P53" s="13">
        <v>0.5</v>
      </c>
      <c r="Q53" s="14">
        <f t="shared" si="0"/>
        <v>0.62666666666666659</v>
      </c>
      <c r="R53" s="11" t="str">
        <f t="shared" si="1"/>
        <v>MEDIO</v>
      </c>
    </row>
    <row r="54" spans="1:18" x14ac:dyDescent="0.2">
      <c r="A54" s="5" t="s">
        <v>262</v>
      </c>
      <c r="B54" s="5">
        <v>14</v>
      </c>
      <c r="C54" s="6" t="str">
        <f t="shared" si="2"/>
        <v>Niño/Adolescente</v>
      </c>
      <c r="D54" s="5" t="s">
        <v>48</v>
      </c>
      <c r="E54" s="5" t="s">
        <v>78</v>
      </c>
      <c r="F54" s="5" t="s">
        <v>43</v>
      </c>
      <c r="G54" s="5" t="s">
        <v>47</v>
      </c>
      <c r="H54" s="5" t="s">
        <v>45</v>
      </c>
      <c r="I54" s="5" t="s">
        <v>45</v>
      </c>
      <c r="J54" s="5">
        <v>2007</v>
      </c>
      <c r="K54" s="1">
        <v>0.25</v>
      </c>
      <c r="L54" s="1">
        <v>0.3</v>
      </c>
      <c r="M54" s="12">
        <v>0.33333333333333331</v>
      </c>
      <c r="N54" s="12">
        <v>0.7142857142857143</v>
      </c>
      <c r="O54" s="1">
        <v>1</v>
      </c>
      <c r="P54" s="13">
        <v>0.75</v>
      </c>
      <c r="Q54" s="14">
        <f t="shared" si="0"/>
        <v>0.55793650793650795</v>
      </c>
      <c r="R54" s="11" t="str">
        <f t="shared" si="1"/>
        <v>MEDIO</v>
      </c>
    </row>
    <row r="55" spans="1:18" x14ac:dyDescent="0.2">
      <c r="A55" s="5" t="s">
        <v>263</v>
      </c>
      <c r="B55" s="5">
        <v>15</v>
      </c>
      <c r="C55" s="6" t="str">
        <f t="shared" si="2"/>
        <v>Niño/Adolescente</v>
      </c>
      <c r="D55" s="5" t="s">
        <v>41</v>
      </c>
      <c r="E55" s="5" t="s">
        <v>42</v>
      </c>
      <c r="F55" s="5" t="s">
        <v>43</v>
      </c>
      <c r="G55" s="5" t="s">
        <v>47</v>
      </c>
      <c r="H55" s="5" t="s">
        <v>45</v>
      </c>
      <c r="I55" s="5" t="s">
        <v>45</v>
      </c>
      <c r="J55" s="5">
        <v>2016</v>
      </c>
      <c r="K55" s="1">
        <v>0</v>
      </c>
      <c r="L55" s="1">
        <v>1</v>
      </c>
      <c r="M55" s="12">
        <v>0.33333333333333331</v>
      </c>
      <c r="N55" s="12">
        <v>0</v>
      </c>
      <c r="O55" s="1">
        <v>1</v>
      </c>
      <c r="P55" s="13">
        <v>0.75</v>
      </c>
      <c r="Q55" s="14">
        <f t="shared" si="0"/>
        <v>0.51388888888888884</v>
      </c>
      <c r="R55" s="11" t="str">
        <f t="shared" si="1"/>
        <v>MEDIO</v>
      </c>
    </row>
    <row r="56" spans="1:18" x14ac:dyDescent="0.2">
      <c r="A56" s="5" t="s">
        <v>264</v>
      </c>
      <c r="B56" s="5">
        <v>15</v>
      </c>
      <c r="C56" s="6" t="str">
        <f t="shared" si="2"/>
        <v>Niño/Adolescente</v>
      </c>
      <c r="D56" s="5" t="s">
        <v>48</v>
      </c>
      <c r="E56" s="5" t="s">
        <v>42</v>
      </c>
      <c r="F56" s="5" t="s">
        <v>43</v>
      </c>
      <c r="G56" s="5" t="s">
        <v>47</v>
      </c>
      <c r="H56" s="5" t="s">
        <v>45</v>
      </c>
      <c r="I56" s="5" t="s">
        <v>49</v>
      </c>
      <c r="J56" s="5">
        <v>2013</v>
      </c>
      <c r="K56" s="1">
        <v>0</v>
      </c>
      <c r="L56" s="1">
        <v>0.1</v>
      </c>
      <c r="M56" s="12">
        <v>1</v>
      </c>
      <c r="N56" s="12">
        <v>0.5714285714285714</v>
      </c>
      <c r="O56" s="1">
        <v>0</v>
      </c>
      <c r="P56" s="13">
        <v>0.5</v>
      </c>
      <c r="Q56" s="14">
        <f t="shared" si="0"/>
        <v>0.36190476190476195</v>
      </c>
      <c r="R56" s="11" t="str">
        <f t="shared" si="1"/>
        <v>BAJO</v>
      </c>
    </row>
    <row r="57" spans="1:18" x14ac:dyDescent="0.2">
      <c r="A57" s="5" t="s">
        <v>265</v>
      </c>
      <c r="B57" s="5">
        <v>14</v>
      </c>
      <c r="C57" s="6" t="str">
        <f t="shared" si="2"/>
        <v>Niño/Adolescente</v>
      </c>
      <c r="D57" s="5" t="s">
        <v>48</v>
      </c>
      <c r="E57" s="5" t="s">
        <v>69</v>
      </c>
      <c r="F57" s="5" t="s">
        <v>43</v>
      </c>
      <c r="G57" s="5" t="s">
        <v>47</v>
      </c>
      <c r="H57" s="5" t="s">
        <v>45</v>
      </c>
      <c r="I57" s="5" t="s">
        <v>45</v>
      </c>
      <c r="J57" s="5">
        <v>2017</v>
      </c>
      <c r="K57" s="1">
        <v>0.8</v>
      </c>
      <c r="L57" s="1">
        <v>0.7</v>
      </c>
      <c r="M57" s="12">
        <v>1</v>
      </c>
      <c r="N57" s="12">
        <v>0.7142857142857143</v>
      </c>
      <c r="O57" s="1">
        <v>0</v>
      </c>
      <c r="P57" s="13">
        <v>0.75</v>
      </c>
      <c r="Q57" s="14">
        <f t="shared" si="0"/>
        <v>0.6607142857142857</v>
      </c>
      <c r="R57" s="11" t="str">
        <f t="shared" si="1"/>
        <v>MEDIO</v>
      </c>
    </row>
    <row r="58" spans="1:18" x14ac:dyDescent="0.2">
      <c r="A58" s="5" t="s">
        <v>266</v>
      </c>
      <c r="B58" s="5">
        <v>17</v>
      </c>
      <c r="C58" s="6" t="str">
        <f t="shared" si="2"/>
        <v>Niño/Adolescente</v>
      </c>
      <c r="D58" s="5" t="s">
        <v>48</v>
      </c>
      <c r="E58" s="5" t="s">
        <v>42</v>
      </c>
      <c r="F58" s="5" t="s">
        <v>43</v>
      </c>
      <c r="G58" s="5" t="s">
        <v>47</v>
      </c>
      <c r="H58" s="5" t="s">
        <v>51</v>
      </c>
      <c r="I58" s="5" t="s">
        <v>45</v>
      </c>
      <c r="J58" s="5">
        <v>2010</v>
      </c>
      <c r="K58" s="1">
        <v>0.66</v>
      </c>
      <c r="L58" s="1">
        <v>0.6</v>
      </c>
      <c r="M58" s="12">
        <v>0</v>
      </c>
      <c r="N58" s="12">
        <v>0</v>
      </c>
      <c r="O58" s="1">
        <v>0</v>
      </c>
      <c r="P58" s="13">
        <v>1</v>
      </c>
      <c r="Q58" s="14">
        <f t="shared" si="0"/>
        <v>0.37666666666666665</v>
      </c>
      <c r="R58" s="11" t="str">
        <f t="shared" si="1"/>
        <v>BAJO</v>
      </c>
    </row>
    <row r="59" spans="1:18" x14ac:dyDescent="0.2">
      <c r="A59" s="5" t="s">
        <v>267</v>
      </c>
      <c r="B59" s="5">
        <v>19</v>
      </c>
      <c r="C59" s="6" t="str">
        <f t="shared" si="2"/>
        <v>Adulto Joven</v>
      </c>
      <c r="D59" s="5" t="s">
        <v>48</v>
      </c>
      <c r="E59" s="5" t="s">
        <v>42</v>
      </c>
      <c r="F59" s="5" t="s">
        <v>50</v>
      </c>
      <c r="G59" s="5" t="s">
        <v>47</v>
      </c>
      <c r="H59" s="5" t="s">
        <v>51</v>
      </c>
      <c r="I59" s="5" t="s">
        <v>51</v>
      </c>
      <c r="J59" s="5">
        <v>2015</v>
      </c>
      <c r="K59" s="1">
        <v>0.33</v>
      </c>
      <c r="L59" s="1">
        <v>0.7</v>
      </c>
      <c r="M59" s="12">
        <v>0</v>
      </c>
      <c r="N59" s="12">
        <v>1</v>
      </c>
      <c r="O59" s="1">
        <v>0</v>
      </c>
      <c r="P59" s="13">
        <v>1</v>
      </c>
      <c r="Q59" s="14">
        <f t="shared" si="0"/>
        <v>0.505</v>
      </c>
      <c r="R59" s="11" t="str">
        <f t="shared" si="1"/>
        <v>MEDIO</v>
      </c>
    </row>
    <row r="60" spans="1:18" x14ac:dyDescent="0.2">
      <c r="A60" s="5" t="s">
        <v>268</v>
      </c>
      <c r="B60" s="5">
        <v>18</v>
      </c>
      <c r="C60" s="6" t="str">
        <f t="shared" si="2"/>
        <v>Adulto Joven</v>
      </c>
      <c r="D60" s="5" t="s">
        <v>41</v>
      </c>
      <c r="E60" s="5" t="s">
        <v>79</v>
      </c>
      <c r="F60" s="5" t="s">
        <v>43</v>
      </c>
      <c r="G60" s="5" t="s">
        <v>47</v>
      </c>
      <c r="H60" s="5" t="s">
        <v>51</v>
      </c>
      <c r="I60" s="5" t="s">
        <v>51</v>
      </c>
      <c r="J60" s="5">
        <v>2012</v>
      </c>
      <c r="K60" s="1">
        <v>0.33</v>
      </c>
      <c r="L60" s="1">
        <v>0.3</v>
      </c>
      <c r="M60" s="12">
        <v>1</v>
      </c>
      <c r="N60" s="12">
        <v>1</v>
      </c>
      <c r="O60" s="1">
        <v>0</v>
      </c>
      <c r="P60" s="13">
        <v>0.5</v>
      </c>
      <c r="Q60" s="14">
        <f t="shared" si="0"/>
        <v>0.52166666666666661</v>
      </c>
      <c r="R60" s="11" t="str">
        <f t="shared" si="1"/>
        <v>MEDIO</v>
      </c>
    </row>
    <row r="61" spans="1:18" x14ac:dyDescent="0.2">
      <c r="A61" s="5" t="s">
        <v>269</v>
      </c>
      <c r="B61" s="5">
        <v>18</v>
      </c>
      <c r="C61" s="6" t="str">
        <f t="shared" si="2"/>
        <v>Adulto Joven</v>
      </c>
      <c r="D61" s="5" t="s">
        <v>48</v>
      </c>
      <c r="E61" s="5" t="s">
        <v>80</v>
      </c>
      <c r="F61" s="5" t="s">
        <v>43</v>
      </c>
      <c r="G61" s="5" t="s">
        <v>47</v>
      </c>
      <c r="H61" s="5" t="s">
        <v>45</v>
      </c>
      <c r="I61" s="5" t="s">
        <v>45</v>
      </c>
      <c r="J61" s="5">
        <v>2010</v>
      </c>
      <c r="K61" s="1">
        <v>1</v>
      </c>
      <c r="L61" s="1">
        <v>0.5</v>
      </c>
      <c r="M61" s="12">
        <v>0.33333333333333331</v>
      </c>
      <c r="N61" s="12">
        <v>0.8571428571428571</v>
      </c>
      <c r="O61" s="1">
        <v>1</v>
      </c>
      <c r="P61" s="13">
        <v>0.75</v>
      </c>
      <c r="Q61" s="14">
        <f t="shared" si="0"/>
        <v>0.740079365079365</v>
      </c>
      <c r="R61" s="11" t="str">
        <f t="shared" si="1"/>
        <v>MEDIO</v>
      </c>
    </row>
    <row r="62" spans="1:18" x14ac:dyDescent="0.2">
      <c r="A62" s="5" t="s">
        <v>270</v>
      </c>
      <c r="B62" s="5">
        <v>17</v>
      </c>
      <c r="C62" s="6" t="str">
        <f t="shared" si="2"/>
        <v>Niño/Adolescente</v>
      </c>
      <c r="D62" s="5" t="s">
        <v>41</v>
      </c>
      <c r="E62" s="5" t="s">
        <v>71</v>
      </c>
      <c r="F62" s="5" t="s">
        <v>43</v>
      </c>
      <c r="G62" s="5" t="s">
        <v>47</v>
      </c>
      <c r="H62" s="5" t="s">
        <v>45</v>
      </c>
      <c r="I62" s="5" t="s">
        <v>51</v>
      </c>
      <c r="J62" s="5">
        <v>2012</v>
      </c>
      <c r="K62" s="1">
        <v>0.5</v>
      </c>
      <c r="L62" s="1">
        <v>0.5</v>
      </c>
      <c r="M62" s="12">
        <v>1</v>
      </c>
      <c r="N62" s="12">
        <v>0.7142857142857143</v>
      </c>
      <c r="O62" s="1">
        <v>1</v>
      </c>
      <c r="P62" s="13">
        <v>1</v>
      </c>
      <c r="Q62" s="14">
        <f t="shared" si="0"/>
        <v>0.7857142857142857</v>
      </c>
      <c r="R62" s="11" t="str">
        <f t="shared" si="1"/>
        <v>AVANZADO</v>
      </c>
    </row>
    <row r="63" spans="1:18" x14ac:dyDescent="0.2">
      <c r="A63" s="5" t="s">
        <v>271</v>
      </c>
      <c r="B63" s="5">
        <v>17</v>
      </c>
      <c r="C63" s="6" t="str">
        <f t="shared" si="2"/>
        <v>Niño/Adolescente</v>
      </c>
      <c r="D63" s="5" t="s">
        <v>48</v>
      </c>
      <c r="E63" s="5" t="s">
        <v>46</v>
      </c>
      <c r="F63" s="5" t="s">
        <v>43</v>
      </c>
      <c r="G63" s="5" t="s">
        <v>47</v>
      </c>
      <c r="H63" s="5" t="s">
        <v>49</v>
      </c>
      <c r="I63" s="5" t="s">
        <v>45</v>
      </c>
      <c r="J63" s="5">
        <v>2013</v>
      </c>
      <c r="K63" s="1">
        <v>1</v>
      </c>
      <c r="L63" s="1">
        <v>0.8</v>
      </c>
      <c r="M63" s="12">
        <v>1</v>
      </c>
      <c r="N63" s="12">
        <v>0.8571428571428571</v>
      </c>
      <c r="O63" s="1">
        <v>1</v>
      </c>
      <c r="P63" s="13">
        <v>1</v>
      </c>
      <c r="Q63" s="14">
        <f t="shared" si="0"/>
        <v>0.94285714285714273</v>
      </c>
      <c r="R63" s="11" t="str">
        <f t="shared" si="1"/>
        <v>AVANZADO</v>
      </c>
    </row>
    <row r="64" spans="1:18" x14ac:dyDescent="0.2">
      <c r="A64" s="5" t="s">
        <v>272</v>
      </c>
      <c r="B64" s="5">
        <v>19</v>
      </c>
      <c r="C64" s="6" t="str">
        <f t="shared" si="2"/>
        <v>Adulto Joven</v>
      </c>
      <c r="D64" s="5" t="s">
        <v>41</v>
      </c>
      <c r="E64" s="5" t="s">
        <v>42</v>
      </c>
      <c r="F64" s="5" t="s">
        <v>50</v>
      </c>
      <c r="G64" s="5" t="s">
        <v>47</v>
      </c>
      <c r="H64" s="5" t="s">
        <v>51</v>
      </c>
      <c r="I64" s="5" t="s">
        <v>45</v>
      </c>
      <c r="J64" s="5">
        <v>2011</v>
      </c>
      <c r="K64" s="1">
        <v>0.5</v>
      </c>
      <c r="L64" s="1">
        <v>0.6</v>
      </c>
      <c r="M64" s="12">
        <v>1</v>
      </c>
      <c r="N64" s="12">
        <v>1</v>
      </c>
      <c r="O64" s="1">
        <v>1</v>
      </c>
      <c r="P64" s="13">
        <v>1</v>
      </c>
      <c r="Q64" s="14">
        <f t="shared" si="0"/>
        <v>0.85</v>
      </c>
      <c r="R64" s="11" t="str">
        <f t="shared" si="1"/>
        <v>AVANZADO</v>
      </c>
    </row>
    <row r="65" spans="1:18" x14ac:dyDescent="0.2">
      <c r="A65" s="5" t="s">
        <v>273</v>
      </c>
      <c r="B65" s="5">
        <v>18</v>
      </c>
      <c r="C65" s="6" t="str">
        <f t="shared" si="2"/>
        <v>Adulto Joven</v>
      </c>
      <c r="D65" s="5" t="s">
        <v>48</v>
      </c>
      <c r="E65" s="5" t="s">
        <v>77</v>
      </c>
      <c r="F65" s="5" t="s">
        <v>43</v>
      </c>
      <c r="G65" s="5" t="s">
        <v>47</v>
      </c>
      <c r="H65" s="5" t="s">
        <v>45</v>
      </c>
      <c r="I65" s="5" t="s">
        <v>51</v>
      </c>
      <c r="J65" s="5">
        <v>2012</v>
      </c>
      <c r="K65" s="1">
        <v>0.66</v>
      </c>
      <c r="L65" s="1">
        <v>0.3</v>
      </c>
      <c r="M65" s="12">
        <v>1</v>
      </c>
      <c r="N65" s="12">
        <v>0.7142857142857143</v>
      </c>
      <c r="O65" s="1">
        <v>0</v>
      </c>
      <c r="P65" s="13">
        <v>0.75</v>
      </c>
      <c r="Q65" s="14">
        <f t="shared" si="0"/>
        <v>0.57071428571428573</v>
      </c>
      <c r="R65" s="11" t="str">
        <f t="shared" si="1"/>
        <v>MEDIO</v>
      </c>
    </row>
    <row r="66" spans="1:18" x14ac:dyDescent="0.2">
      <c r="A66" s="5" t="s">
        <v>274</v>
      </c>
      <c r="B66" s="5">
        <v>17</v>
      </c>
      <c r="C66" s="6" t="str">
        <f t="shared" si="2"/>
        <v>Niño/Adolescente</v>
      </c>
      <c r="D66" s="5" t="s">
        <v>48</v>
      </c>
      <c r="E66" s="5" t="s">
        <v>81</v>
      </c>
      <c r="F66" s="5" t="s">
        <v>43</v>
      </c>
      <c r="G66" s="5" t="s">
        <v>47</v>
      </c>
      <c r="H66" s="5" t="s">
        <v>45</v>
      </c>
      <c r="I66" s="5" t="s">
        <v>51</v>
      </c>
      <c r="J66" s="5">
        <v>2010</v>
      </c>
      <c r="K66" s="1">
        <v>0.33</v>
      </c>
      <c r="L66" s="1">
        <v>0.8</v>
      </c>
      <c r="M66" s="12">
        <v>1</v>
      </c>
      <c r="N66" s="12">
        <v>1</v>
      </c>
      <c r="O66" s="1">
        <v>0</v>
      </c>
      <c r="P66" s="13">
        <v>1</v>
      </c>
      <c r="Q66" s="14">
        <f t="shared" si="0"/>
        <v>0.68833333333333335</v>
      </c>
      <c r="R66" s="11" t="str">
        <f t="shared" si="1"/>
        <v>MEDIO</v>
      </c>
    </row>
    <row r="67" spans="1:18" x14ac:dyDescent="0.2">
      <c r="A67" s="5" t="s">
        <v>275</v>
      </c>
      <c r="B67" s="5">
        <v>18</v>
      </c>
      <c r="C67" s="6" t="str">
        <f t="shared" si="2"/>
        <v>Adulto Joven</v>
      </c>
      <c r="D67" s="5" t="s">
        <v>41</v>
      </c>
      <c r="E67" s="5" t="s">
        <v>82</v>
      </c>
      <c r="F67" s="5" t="s">
        <v>43</v>
      </c>
      <c r="G67" s="5" t="s">
        <v>47</v>
      </c>
      <c r="H67" s="5" t="s">
        <v>45</v>
      </c>
      <c r="I67" s="5" t="s">
        <v>45</v>
      </c>
      <c r="J67" s="5">
        <v>2017</v>
      </c>
      <c r="K67" s="1">
        <v>0.66</v>
      </c>
      <c r="L67" s="1">
        <v>0.4</v>
      </c>
      <c r="M67" s="12">
        <v>1</v>
      </c>
      <c r="N67" s="12">
        <v>0.5714285714285714</v>
      </c>
      <c r="O67" s="1">
        <v>1</v>
      </c>
      <c r="P67" s="13">
        <v>0.5</v>
      </c>
      <c r="Q67" s="14">
        <f t="shared" si="0"/>
        <v>0.68857142857142861</v>
      </c>
      <c r="R67" s="11" t="str">
        <f t="shared" si="1"/>
        <v>MEDIO</v>
      </c>
    </row>
    <row r="68" spans="1:18" x14ac:dyDescent="0.2">
      <c r="A68" s="5" t="s">
        <v>276</v>
      </c>
      <c r="B68" s="5">
        <v>18</v>
      </c>
      <c r="C68" s="6" t="str">
        <f t="shared" si="2"/>
        <v>Adulto Joven</v>
      </c>
      <c r="D68" s="5" t="s">
        <v>48</v>
      </c>
      <c r="E68" s="5" t="s">
        <v>74</v>
      </c>
      <c r="F68" s="5" t="s">
        <v>43</v>
      </c>
      <c r="G68" s="5" t="s">
        <v>47</v>
      </c>
      <c r="H68" s="5" t="s">
        <v>51</v>
      </c>
      <c r="I68" s="5" t="s">
        <v>51</v>
      </c>
      <c r="J68" s="5">
        <v>2009</v>
      </c>
      <c r="K68" s="1">
        <v>0</v>
      </c>
      <c r="L68" s="1">
        <v>0.3</v>
      </c>
      <c r="M68" s="12">
        <v>0</v>
      </c>
      <c r="N68" s="12">
        <v>0.5714285714285714</v>
      </c>
      <c r="O68" s="1">
        <v>1</v>
      </c>
      <c r="P68" s="13">
        <v>0.5</v>
      </c>
      <c r="Q68" s="14">
        <f t="shared" ref="Q68:Q131" si="3">(K68+L68+M68+N68+O68+P68)/6</f>
        <v>0.39523809523809522</v>
      </c>
      <c r="R68" s="11" t="str">
        <f t="shared" ref="R68:R131" si="4">IF(AND(Q68&gt;0.75,Q68&lt;=1),"AVANZADO",IF(AND(Q68&gt;0.5,Q68&lt;=0.75),"MEDIO",IF(AND(Q68&gt;0.25,Q68&lt;=0.5),"BAJO","NINGUNO")))</f>
        <v>BAJO</v>
      </c>
    </row>
    <row r="69" spans="1:18" x14ac:dyDescent="0.2">
      <c r="A69" s="5" t="s">
        <v>277</v>
      </c>
      <c r="B69" s="5">
        <v>27</v>
      </c>
      <c r="C69" s="6" t="str">
        <f t="shared" ref="C69:C132" si="5">IF((B69&lt;18),"Niño/Adolescente",(IF(AND((B69&gt;17),(B69&lt;30)),"Adulto Joven",(IF(AND((B69&gt;29),(B69&lt;60)),"Adulto","Adulto Mayor")))))</f>
        <v>Adulto Joven</v>
      </c>
      <c r="D69" s="5" t="s">
        <v>48</v>
      </c>
      <c r="E69" s="5" t="s">
        <v>83</v>
      </c>
      <c r="F69" s="5" t="s">
        <v>43</v>
      </c>
      <c r="G69" s="5" t="s">
        <v>44</v>
      </c>
      <c r="H69" s="5" t="s">
        <v>49</v>
      </c>
      <c r="I69" s="5" t="s">
        <v>49</v>
      </c>
      <c r="J69" s="5">
        <v>2011</v>
      </c>
      <c r="K69" s="1">
        <v>0.5</v>
      </c>
      <c r="L69" s="1">
        <v>1</v>
      </c>
      <c r="M69" s="12">
        <v>1</v>
      </c>
      <c r="N69" s="12">
        <v>0.8571428571428571</v>
      </c>
      <c r="O69" s="1">
        <v>1</v>
      </c>
      <c r="P69" s="13">
        <v>1</v>
      </c>
      <c r="Q69" s="14">
        <f t="shared" si="3"/>
        <v>0.8928571428571429</v>
      </c>
      <c r="R69" s="11" t="str">
        <f t="shared" si="4"/>
        <v>AVANZADO</v>
      </c>
    </row>
    <row r="70" spans="1:18" x14ac:dyDescent="0.2">
      <c r="A70" s="5" t="s">
        <v>278</v>
      </c>
      <c r="B70" s="5">
        <v>16</v>
      </c>
      <c r="C70" s="6" t="str">
        <f t="shared" si="5"/>
        <v>Niño/Adolescente</v>
      </c>
      <c r="D70" s="5" t="s">
        <v>48</v>
      </c>
      <c r="E70" s="5" t="s">
        <v>84</v>
      </c>
      <c r="F70" s="5" t="s">
        <v>50</v>
      </c>
      <c r="G70" s="5" t="s">
        <v>47</v>
      </c>
      <c r="H70" s="5" t="s">
        <v>51</v>
      </c>
      <c r="I70" s="5" t="s">
        <v>51</v>
      </c>
      <c r="J70" s="5">
        <v>2007</v>
      </c>
      <c r="K70" s="1">
        <v>0.33</v>
      </c>
      <c r="L70" s="1">
        <v>0.1</v>
      </c>
      <c r="M70" s="12">
        <v>1</v>
      </c>
      <c r="N70" s="12">
        <v>1</v>
      </c>
      <c r="O70" s="1">
        <v>1</v>
      </c>
      <c r="P70" s="13">
        <v>0.25</v>
      </c>
      <c r="Q70" s="14">
        <f t="shared" si="3"/>
        <v>0.6133333333333334</v>
      </c>
      <c r="R70" s="11" t="str">
        <f t="shared" si="4"/>
        <v>MEDIO</v>
      </c>
    </row>
    <row r="71" spans="1:18" x14ac:dyDescent="0.2">
      <c r="A71" s="5" t="s">
        <v>279</v>
      </c>
      <c r="B71" s="5">
        <v>18</v>
      </c>
      <c r="C71" s="6" t="str">
        <f t="shared" si="5"/>
        <v>Adulto Joven</v>
      </c>
      <c r="D71" s="5" t="s">
        <v>48</v>
      </c>
      <c r="E71" s="5" t="s">
        <v>85</v>
      </c>
      <c r="F71" s="5" t="s">
        <v>43</v>
      </c>
      <c r="G71" s="5" t="s">
        <v>47</v>
      </c>
      <c r="H71" s="5" t="s">
        <v>49</v>
      </c>
      <c r="I71" s="5" t="s">
        <v>45</v>
      </c>
      <c r="J71" s="5">
        <v>2007</v>
      </c>
      <c r="K71" s="1">
        <v>0.33</v>
      </c>
      <c r="L71" s="1">
        <v>0.6</v>
      </c>
      <c r="M71" s="12">
        <v>1</v>
      </c>
      <c r="N71" s="12">
        <v>1</v>
      </c>
      <c r="O71" s="1">
        <v>1</v>
      </c>
      <c r="P71" s="13">
        <v>0.75</v>
      </c>
      <c r="Q71" s="14">
        <f t="shared" si="3"/>
        <v>0.77999999999999992</v>
      </c>
      <c r="R71" s="11" t="str">
        <f t="shared" si="4"/>
        <v>AVANZADO</v>
      </c>
    </row>
    <row r="72" spans="1:18" x14ac:dyDescent="0.2">
      <c r="A72" s="5" t="s">
        <v>280</v>
      </c>
      <c r="B72" s="5">
        <v>17</v>
      </c>
      <c r="C72" s="6" t="str">
        <f t="shared" si="5"/>
        <v>Niño/Adolescente</v>
      </c>
      <c r="D72" s="5" t="s">
        <v>48</v>
      </c>
      <c r="E72" s="5" t="s">
        <v>71</v>
      </c>
      <c r="F72" s="5" t="s">
        <v>43</v>
      </c>
      <c r="G72" s="5" t="s">
        <v>47</v>
      </c>
      <c r="H72" s="5" t="s">
        <v>45</v>
      </c>
      <c r="I72" s="5" t="s">
        <v>51</v>
      </c>
      <c r="J72" s="5">
        <v>2007</v>
      </c>
      <c r="K72" s="1">
        <v>0.33</v>
      </c>
      <c r="L72" s="1">
        <v>0.7</v>
      </c>
      <c r="M72" s="12">
        <v>0</v>
      </c>
      <c r="N72" s="12">
        <v>0</v>
      </c>
      <c r="O72" s="1">
        <v>0</v>
      </c>
      <c r="P72" s="13">
        <v>0.5</v>
      </c>
      <c r="Q72" s="14">
        <f t="shared" si="3"/>
        <v>0.255</v>
      </c>
      <c r="R72" s="11" t="str">
        <f t="shared" si="4"/>
        <v>BAJO</v>
      </c>
    </row>
    <row r="73" spans="1:18" x14ac:dyDescent="0.2">
      <c r="A73" s="5" t="s">
        <v>281</v>
      </c>
      <c r="B73" s="5">
        <v>17</v>
      </c>
      <c r="C73" s="6" t="str">
        <f t="shared" si="5"/>
        <v>Niño/Adolescente</v>
      </c>
      <c r="D73" s="5" t="s">
        <v>48</v>
      </c>
      <c r="E73" s="5" t="s">
        <v>86</v>
      </c>
      <c r="F73" s="5" t="s">
        <v>43</v>
      </c>
      <c r="G73" s="5" t="s">
        <v>47</v>
      </c>
      <c r="H73" s="5" t="s">
        <v>49</v>
      </c>
      <c r="I73" s="5" t="s">
        <v>49</v>
      </c>
      <c r="J73" s="5">
        <v>2008</v>
      </c>
      <c r="K73" s="1">
        <v>0.33</v>
      </c>
      <c r="L73" s="1">
        <v>1</v>
      </c>
      <c r="M73" s="12">
        <v>1</v>
      </c>
      <c r="N73" s="12">
        <v>1</v>
      </c>
      <c r="O73" s="1">
        <v>1</v>
      </c>
      <c r="P73" s="13">
        <v>1</v>
      </c>
      <c r="Q73" s="14">
        <f t="shared" si="3"/>
        <v>0.88833333333333331</v>
      </c>
      <c r="R73" s="11" t="str">
        <f t="shared" si="4"/>
        <v>AVANZADO</v>
      </c>
    </row>
    <row r="74" spans="1:18" x14ac:dyDescent="0.2">
      <c r="A74" s="5" t="s">
        <v>282</v>
      </c>
      <c r="B74" s="5">
        <v>15</v>
      </c>
      <c r="C74" s="6" t="str">
        <f t="shared" si="5"/>
        <v>Niño/Adolescente</v>
      </c>
      <c r="D74" s="5" t="s">
        <v>41</v>
      </c>
      <c r="E74" s="5" t="s">
        <v>42</v>
      </c>
      <c r="F74" s="5" t="s">
        <v>43</v>
      </c>
      <c r="G74" s="5" t="s">
        <v>47</v>
      </c>
      <c r="H74" s="5" t="s">
        <v>51</v>
      </c>
      <c r="I74" s="5" t="s">
        <v>51</v>
      </c>
      <c r="J74" s="5">
        <v>2017</v>
      </c>
      <c r="K74" s="1">
        <v>0.8</v>
      </c>
      <c r="L74" s="1">
        <v>0.1</v>
      </c>
      <c r="M74" s="12">
        <v>1</v>
      </c>
      <c r="N74" s="12">
        <v>1</v>
      </c>
      <c r="O74" s="1">
        <v>1</v>
      </c>
      <c r="P74" s="13">
        <v>0.75</v>
      </c>
      <c r="Q74" s="14">
        <f t="shared" si="3"/>
        <v>0.77500000000000002</v>
      </c>
      <c r="R74" s="11" t="str">
        <f t="shared" si="4"/>
        <v>AVANZADO</v>
      </c>
    </row>
    <row r="75" spans="1:18" x14ac:dyDescent="0.2">
      <c r="A75" s="5" t="s">
        <v>283</v>
      </c>
      <c r="B75" s="5">
        <v>16</v>
      </c>
      <c r="C75" s="6" t="str">
        <f t="shared" si="5"/>
        <v>Niño/Adolescente</v>
      </c>
      <c r="D75" s="5" t="s">
        <v>48</v>
      </c>
      <c r="E75" s="5" t="s">
        <v>83</v>
      </c>
      <c r="F75" s="5" t="s">
        <v>50</v>
      </c>
      <c r="G75" s="5" t="s">
        <v>65</v>
      </c>
      <c r="H75" s="5" t="s">
        <v>51</v>
      </c>
      <c r="I75" s="5" t="s">
        <v>65</v>
      </c>
      <c r="J75" s="5">
        <v>2016</v>
      </c>
      <c r="K75" s="1">
        <v>0.33</v>
      </c>
      <c r="L75" s="1">
        <v>0.1</v>
      </c>
      <c r="M75" s="12">
        <v>0</v>
      </c>
      <c r="N75" s="12">
        <v>0.42857142857142855</v>
      </c>
      <c r="O75" s="1">
        <v>0</v>
      </c>
      <c r="P75" s="13">
        <v>0.5</v>
      </c>
      <c r="Q75" s="14">
        <f t="shared" si="3"/>
        <v>0.22642857142857142</v>
      </c>
      <c r="R75" s="11" t="str">
        <f t="shared" si="4"/>
        <v>NINGUNO</v>
      </c>
    </row>
    <row r="76" spans="1:18" x14ac:dyDescent="0.2">
      <c r="A76" s="5" t="s">
        <v>284</v>
      </c>
      <c r="B76" s="5">
        <v>15</v>
      </c>
      <c r="C76" s="6" t="str">
        <f t="shared" si="5"/>
        <v>Niño/Adolescente</v>
      </c>
      <c r="D76" s="5" t="s">
        <v>41</v>
      </c>
      <c r="E76" s="5" t="s">
        <v>63</v>
      </c>
      <c r="F76" s="5" t="s">
        <v>43</v>
      </c>
      <c r="G76" s="5" t="s">
        <v>47</v>
      </c>
      <c r="H76" s="5" t="s">
        <v>45</v>
      </c>
      <c r="I76" s="5" t="s">
        <v>45</v>
      </c>
      <c r="J76" s="5">
        <v>2014</v>
      </c>
      <c r="K76" s="1">
        <v>0.33</v>
      </c>
      <c r="L76" s="1">
        <v>0.5</v>
      </c>
      <c r="M76" s="12">
        <v>0</v>
      </c>
      <c r="N76" s="12">
        <v>0</v>
      </c>
      <c r="O76" s="1">
        <v>0</v>
      </c>
      <c r="P76" s="13">
        <v>1</v>
      </c>
      <c r="Q76" s="14">
        <f t="shared" si="3"/>
        <v>0.30499999999999999</v>
      </c>
      <c r="R76" s="11" t="str">
        <f t="shared" si="4"/>
        <v>BAJO</v>
      </c>
    </row>
    <row r="77" spans="1:18" x14ac:dyDescent="0.2">
      <c r="A77" s="5" t="s">
        <v>285</v>
      </c>
      <c r="B77" s="5">
        <v>15</v>
      </c>
      <c r="C77" s="6" t="str">
        <f t="shared" si="5"/>
        <v>Niño/Adolescente</v>
      </c>
      <c r="D77" s="5" t="s">
        <v>41</v>
      </c>
      <c r="E77" s="5" t="s">
        <v>87</v>
      </c>
      <c r="F77" s="5" t="s">
        <v>43</v>
      </c>
      <c r="G77" s="5" t="s">
        <v>47</v>
      </c>
      <c r="H77" s="5" t="s">
        <v>51</v>
      </c>
      <c r="I77" s="5" t="s">
        <v>45</v>
      </c>
      <c r="J77" s="5">
        <v>2015</v>
      </c>
      <c r="K77" s="1">
        <v>0</v>
      </c>
      <c r="L77" s="1">
        <v>0.4</v>
      </c>
      <c r="M77" s="12">
        <v>0</v>
      </c>
      <c r="N77" s="12">
        <v>0</v>
      </c>
      <c r="O77" s="1">
        <v>0</v>
      </c>
      <c r="P77" s="13">
        <v>1</v>
      </c>
      <c r="Q77" s="14">
        <f t="shared" si="3"/>
        <v>0.23333333333333331</v>
      </c>
      <c r="R77" s="11" t="str">
        <f t="shared" si="4"/>
        <v>NINGUNO</v>
      </c>
    </row>
    <row r="78" spans="1:18" x14ac:dyDescent="0.2">
      <c r="A78" s="5" t="s">
        <v>286</v>
      </c>
      <c r="B78" s="5">
        <v>15</v>
      </c>
      <c r="C78" s="6" t="str">
        <f t="shared" si="5"/>
        <v>Niño/Adolescente</v>
      </c>
      <c r="D78" s="5" t="s">
        <v>41</v>
      </c>
      <c r="E78" s="5" t="s">
        <v>71</v>
      </c>
      <c r="F78" s="5" t="s">
        <v>43</v>
      </c>
      <c r="G78" s="5" t="s">
        <v>47</v>
      </c>
      <c r="H78" s="5" t="s">
        <v>45</v>
      </c>
      <c r="I78" s="5" t="s">
        <v>45</v>
      </c>
      <c r="J78" s="5">
        <v>2014</v>
      </c>
      <c r="K78" s="1">
        <v>0.33</v>
      </c>
      <c r="L78" s="1">
        <v>0.5</v>
      </c>
      <c r="M78" s="12">
        <v>0</v>
      </c>
      <c r="N78" s="12">
        <v>0.42857142857142855</v>
      </c>
      <c r="O78" s="1">
        <v>1</v>
      </c>
      <c r="P78" s="13">
        <v>0.5</v>
      </c>
      <c r="Q78" s="14">
        <f t="shared" si="3"/>
        <v>0.45976190476190482</v>
      </c>
      <c r="R78" s="11" t="str">
        <f t="shared" si="4"/>
        <v>BAJO</v>
      </c>
    </row>
    <row r="79" spans="1:18" x14ac:dyDescent="0.2">
      <c r="A79" s="5" t="s">
        <v>287</v>
      </c>
      <c r="B79" s="5">
        <v>16</v>
      </c>
      <c r="C79" s="6" t="str">
        <f t="shared" si="5"/>
        <v>Niño/Adolescente</v>
      </c>
      <c r="D79" s="5" t="s">
        <v>48</v>
      </c>
      <c r="E79" s="5" t="s">
        <v>75</v>
      </c>
      <c r="F79" s="5" t="s">
        <v>50</v>
      </c>
      <c r="G79" s="5" t="s">
        <v>47</v>
      </c>
      <c r="H79" s="5" t="s">
        <v>45</v>
      </c>
      <c r="I79" s="5" t="s">
        <v>45</v>
      </c>
      <c r="J79" s="5">
        <v>2010</v>
      </c>
      <c r="K79" s="1">
        <v>0.8</v>
      </c>
      <c r="L79" s="1">
        <v>1</v>
      </c>
      <c r="M79" s="12">
        <v>1</v>
      </c>
      <c r="N79" s="12">
        <v>0.7142857142857143</v>
      </c>
      <c r="O79" s="1">
        <v>0</v>
      </c>
      <c r="P79" s="13">
        <v>1</v>
      </c>
      <c r="Q79" s="14">
        <f t="shared" si="3"/>
        <v>0.75238095238095237</v>
      </c>
      <c r="R79" s="11" t="str">
        <f t="shared" si="4"/>
        <v>AVANZADO</v>
      </c>
    </row>
    <row r="80" spans="1:18" x14ac:dyDescent="0.2">
      <c r="A80" s="5" t="s">
        <v>288</v>
      </c>
      <c r="B80" s="5">
        <v>15</v>
      </c>
      <c r="C80" s="6" t="str">
        <f t="shared" si="5"/>
        <v>Niño/Adolescente</v>
      </c>
      <c r="D80" s="5" t="s">
        <v>41</v>
      </c>
      <c r="E80" s="5" t="s">
        <v>71</v>
      </c>
      <c r="F80" s="5" t="s">
        <v>43</v>
      </c>
      <c r="G80" s="5" t="s">
        <v>47</v>
      </c>
      <c r="H80" s="5" t="s">
        <v>45</v>
      </c>
      <c r="I80" s="5" t="s">
        <v>45</v>
      </c>
      <c r="J80" s="5">
        <v>2010</v>
      </c>
      <c r="K80" s="1">
        <v>0.33</v>
      </c>
      <c r="L80" s="1">
        <v>0.6</v>
      </c>
      <c r="M80" s="12">
        <v>0</v>
      </c>
      <c r="N80" s="12">
        <v>0.42857142857142855</v>
      </c>
      <c r="O80" s="1">
        <v>0</v>
      </c>
      <c r="P80" s="13">
        <v>1</v>
      </c>
      <c r="Q80" s="14">
        <f t="shared" si="3"/>
        <v>0.39309523809523811</v>
      </c>
      <c r="R80" s="11" t="str">
        <f t="shared" si="4"/>
        <v>BAJO</v>
      </c>
    </row>
    <row r="81" spans="1:18" x14ac:dyDescent="0.2">
      <c r="A81" s="5" t="s">
        <v>289</v>
      </c>
      <c r="B81" s="5">
        <v>16</v>
      </c>
      <c r="C81" s="6" t="str">
        <f t="shared" si="5"/>
        <v>Niño/Adolescente</v>
      </c>
      <c r="D81" s="5" t="s">
        <v>48</v>
      </c>
      <c r="E81" s="5" t="s">
        <v>88</v>
      </c>
      <c r="F81" s="5" t="s">
        <v>43</v>
      </c>
      <c r="G81" s="5" t="s">
        <v>47</v>
      </c>
      <c r="H81" s="5" t="s">
        <v>45</v>
      </c>
      <c r="I81" s="5" t="s">
        <v>45</v>
      </c>
      <c r="J81" s="5">
        <v>2016</v>
      </c>
      <c r="K81" s="1">
        <v>0.33</v>
      </c>
      <c r="L81" s="1">
        <v>0.3</v>
      </c>
      <c r="M81" s="12">
        <v>0.66666666666666663</v>
      </c>
      <c r="N81" s="12">
        <v>0.5714285714285714</v>
      </c>
      <c r="O81" s="1">
        <v>0</v>
      </c>
      <c r="P81" s="13">
        <v>0.75</v>
      </c>
      <c r="Q81" s="14">
        <f t="shared" si="3"/>
        <v>0.43634920634920632</v>
      </c>
      <c r="R81" s="11" t="str">
        <f t="shared" si="4"/>
        <v>BAJO</v>
      </c>
    </row>
    <row r="82" spans="1:18" x14ac:dyDescent="0.2">
      <c r="A82" s="5" t="s">
        <v>290</v>
      </c>
      <c r="B82" s="5">
        <v>15</v>
      </c>
      <c r="C82" s="6" t="str">
        <f t="shared" si="5"/>
        <v>Niño/Adolescente</v>
      </c>
      <c r="D82" s="5" t="s">
        <v>41</v>
      </c>
      <c r="E82" s="5" t="s">
        <v>42</v>
      </c>
      <c r="F82" s="5" t="s">
        <v>43</v>
      </c>
      <c r="G82" s="5" t="s">
        <v>47</v>
      </c>
      <c r="H82" s="5" t="s">
        <v>45</v>
      </c>
      <c r="I82" s="5" t="s">
        <v>45</v>
      </c>
      <c r="J82" s="5">
        <v>2016</v>
      </c>
      <c r="K82" s="1">
        <v>1</v>
      </c>
      <c r="L82" s="1">
        <v>0.6</v>
      </c>
      <c r="M82" s="12">
        <v>0</v>
      </c>
      <c r="N82" s="12">
        <v>0</v>
      </c>
      <c r="O82" s="1">
        <v>0</v>
      </c>
      <c r="P82" s="13">
        <v>1</v>
      </c>
      <c r="Q82" s="14">
        <f t="shared" si="3"/>
        <v>0.43333333333333335</v>
      </c>
      <c r="R82" s="11" t="str">
        <f t="shared" si="4"/>
        <v>BAJO</v>
      </c>
    </row>
    <row r="83" spans="1:18" x14ac:dyDescent="0.2">
      <c r="A83" s="5" t="s">
        <v>291</v>
      </c>
      <c r="B83" s="5">
        <v>16</v>
      </c>
      <c r="C83" s="6" t="str">
        <f t="shared" si="5"/>
        <v>Niño/Adolescente</v>
      </c>
      <c r="D83" s="5" t="s">
        <v>41</v>
      </c>
      <c r="E83" s="5" t="s">
        <v>79</v>
      </c>
      <c r="F83" s="5" t="s">
        <v>43</v>
      </c>
      <c r="G83" s="5" t="s">
        <v>47</v>
      </c>
      <c r="H83" s="5" t="s">
        <v>51</v>
      </c>
      <c r="I83" s="5" t="s">
        <v>45</v>
      </c>
      <c r="J83" s="5">
        <v>2009</v>
      </c>
      <c r="K83" s="1">
        <v>1</v>
      </c>
      <c r="L83" s="1">
        <v>0.5</v>
      </c>
      <c r="M83" s="12">
        <v>0.66666666666666663</v>
      </c>
      <c r="N83" s="12">
        <v>0.42857142857142855</v>
      </c>
      <c r="O83" s="1">
        <v>0</v>
      </c>
      <c r="P83" s="13">
        <v>0.5</v>
      </c>
      <c r="Q83" s="14">
        <f t="shared" si="3"/>
        <v>0.51587301587301582</v>
      </c>
      <c r="R83" s="11" t="str">
        <f t="shared" si="4"/>
        <v>MEDIO</v>
      </c>
    </row>
    <row r="84" spans="1:18" x14ac:dyDescent="0.2">
      <c r="A84" s="5" t="s">
        <v>292</v>
      </c>
      <c r="B84" s="5">
        <v>15</v>
      </c>
      <c r="C84" s="6" t="str">
        <f t="shared" si="5"/>
        <v>Niño/Adolescente</v>
      </c>
      <c r="D84" s="5" t="s">
        <v>41</v>
      </c>
      <c r="E84" s="5" t="s">
        <v>71</v>
      </c>
      <c r="F84" s="5" t="s">
        <v>43</v>
      </c>
      <c r="G84" s="5" t="s">
        <v>47</v>
      </c>
      <c r="H84" s="5" t="s">
        <v>45</v>
      </c>
      <c r="I84" s="5" t="s">
        <v>45</v>
      </c>
      <c r="J84" s="5">
        <v>2009</v>
      </c>
      <c r="K84" s="1">
        <v>1</v>
      </c>
      <c r="L84" s="1">
        <v>0.9</v>
      </c>
      <c r="M84" s="12">
        <v>1</v>
      </c>
      <c r="N84" s="12">
        <v>0.7142857142857143</v>
      </c>
      <c r="O84" s="1">
        <v>0</v>
      </c>
      <c r="P84" s="13">
        <v>1</v>
      </c>
      <c r="Q84" s="14">
        <f t="shared" si="3"/>
        <v>0.76904761904761898</v>
      </c>
      <c r="R84" s="11" t="str">
        <f t="shared" si="4"/>
        <v>AVANZADO</v>
      </c>
    </row>
    <row r="85" spans="1:18" x14ac:dyDescent="0.2">
      <c r="A85" s="5" t="s">
        <v>293</v>
      </c>
      <c r="B85" s="5">
        <v>16</v>
      </c>
      <c r="C85" s="6" t="str">
        <f t="shared" si="5"/>
        <v>Niño/Adolescente</v>
      </c>
      <c r="D85" s="5" t="s">
        <v>41</v>
      </c>
      <c r="E85" s="5" t="s">
        <v>89</v>
      </c>
      <c r="F85" s="5" t="s">
        <v>43</v>
      </c>
      <c r="G85" s="5" t="s">
        <v>47</v>
      </c>
      <c r="H85" s="5" t="s">
        <v>45</v>
      </c>
      <c r="I85" s="5" t="s">
        <v>65</v>
      </c>
      <c r="J85" s="5">
        <v>2015</v>
      </c>
      <c r="K85" s="1">
        <v>1</v>
      </c>
      <c r="L85" s="1">
        <v>0.8</v>
      </c>
      <c r="M85" s="12">
        <v>0</v>
      </c>
      <c r="N85" s="12">
        <v>1</v>
      </c>
      <c r="O85" s="1">
        <v>1</v>
      </c>
      <c r="P85" s="13">
        <v>1</v>
      </c>
      <c r="Q85" s="14">
        <f t="shared" si="3"/>
        <v>0.79999999999999993</v>
      </c>
      <c r="R85" s="11" t="str">
        <f t="shared" si="4"/>
        <v>AVANZADO</v>
      </c>
    </row>
    <row r="86" spans="1:18" x14ac:dyDescent="0.2">
      <c r="A86" s="5" t="s">
        <v>294</v>
      </c>
      <c r="B86" s="5">
        <v>15</v>
      </c>
      <c r="C86" s="6" t="str">
        <f t="shared" si="5"/>
        <v>Niño/Adolescente</v>
      </c>
      <c r="D86" s="5" t="s">
        <v>48</v>
      </c>
      <c r="E86" s="5" t="s">
        <v>42</v>
      </c>
      <c r="F86" s="5" t="s">
        <v>43</v>
      </c>
      <c r="G86" s="5" t="s">
        <v>47</v>
      </c>
      <c r="H86" s="5" t="s">
        <v>51</v>
      </c>
      <c r="I86" s="5" t="s">
        <v>51</v>
      </c>
      <c r="J86" s="5">
        <v>2013</v>
      </c>
      <c r="K86" s="1">
        <v>0.5</v>
      </c>
      <c r="L86" s="1">
        <v>0.8</v>
      </c>
      <c r="M86" s="12">
        <v>1</v>
      </c>
      <c r="N86" s="12">
        <v>0.8571428571428571</v>
      </c>
      <c r="O86" s="1">
        <v>1</v>
      </c>
      <c r="P86" s="13">
        <v>1</v>
      </c>
      <c r="Q86" s="14">
        <f t="shared" si="3"/>
        <v>0.85952380952380947</v>
      </c>
      <c r="R86" s="11" t="str">
        <f t="shared" si="4"/>
        <v>AVANZADO</v>
      </c>
    </row>
    <row r="87" spans="1:18" x14ac:dyDescent="0.2">
      <c r="A87" s="5" t="s">
        <v>295</v>
      </c>
      <c r="B87" s="5">
        <v>15</v>
      </c>
      <c r="C87" s="6" t="str">
        <f t="shared" si="5"/>
        <v>Niño/Adolescente</v>
      </c>
      <c r="D87" s="5" t="s">
        <v>48</v>
      </c>
      <c r="E87" s="5" t="s">
        <v>72</v>
      </c>
      <c r="F87" s="5" t="s">
        <v>43</v>
      </c>
      <c r="G87" s="5" t="s">
        <v>47</v>
      </c>
      <c r="H87" s="5" t="s">
        <v>45</v>
      </c>
      <c r="I87" s="5" t="s">
        <v>49</v>
      </c>
      <c r="J87" s="5">
        <v>2009</v>
      </c>
      <c r="K87" s="1">
        <v>0</v>
      </c>
      <c r="L87" s="1">
        <v>0.2</v>
      </c>
      <c r="M87" s="12">
        <v>0</v>
      </c>
      <c r="N87" s="12">
        <v>0.7142857142857143</v>
      </c>
      <c r="O87" s="1">
        <v>0</v>
      </c>
      <c r="P87" s="13">
        <v>0.75</v>
      </c>
      <c r="Q87" s="14">
        <f t="shared" si="3"/>
        <v>0.27738095238095239</v>
      </c>
      <c r="R87" s="11" t="str">
        <f t="shared" si="4"/>
        <v>BAJO</v>
      </c>
    </row>
    <row r="88" spans="1:18" x14ac:dyDescent="0.2">
      <c r="A88" s="5" t="s">
        <v>296</v>
      </c>
      <c r="B88" s="5">
        <v>15</v>
      </c>
      <c r="C88" s="6" t="str">
        <f t="shared" si="5"/>
        <v>Niño/Adolescente</v>
      </c>
      <c r="D88" s="5" t="s">
        <v>48</v>
      </c>
      <c r="E88" s="5" t="s">
        <v>72</v>
      </c>
      <c r="F88" s="5" t="s">
        <v>50</v>
      </c>
      <c r="G88" s="5" t="s">
        <v>47</v>
      </c>
      <c r="H88" s="5" t="s">
        <v>45</v>
      </c>
      <c r="I88" s="5" t="s">
        <v>49</v>
      </c>
      <c r="J88" s="5">
        <v>2010</v>
      </c>
      <c r="K88" s="1">
        <v>0.33</v>
      </c>
      <c r="L88" s="1">
        <v>0</v>
      </c>
      <c r="M88" s="12">
        <v>1</v>
      </c>
      <c r="N88" s="12">
        <v>0</v>
      </c>
      <c r="O88" s="1">
        <v>1</v>
      </c>
      <c r="P88" s="13">
        <v>1</v>
      </c>
      <c r="Q88" s="14">
        <f t="shared" si="3"/>
        <v>0.55500000000000005</v>
      </c>
      <c r="R88" s="11" t="str">
        <f t="shared" si="4"/>
        <v>MEDIO</v>
      </c>
    </row>
    <row r="89" spans="1:18" x14ac:dyDescent="0.2">
      <c r="A89" s="5" t="s">
        <v>297</v>
      </c>
      <c r="B89" s="5">
        <v>15</v>
      </c>
      <c r="C89" s="6" t="str">
        <f t="shared" si="5"/>
        <v>Niño/Adolescente</v>
      </c>
      <c r="D89" s="5" t="s">
        <v>48</v>
      </c>
      <c r="E89" s="5" t="s">
        <v>90</v>
      </c>
      <c r="F89" s="5" t="s">
        <v>50</v>
      </c>
      <c r="G89" s="5" t="s">
        <v>47</v>
      </c>
      <c r="H89" s="5" t="s">
        <v>51</v>
      </c>
      <c r="I89" s="5" t="s">
        <v>49</v>
      </c>
      <c r="J89" s="5">
        <v>2014</v>
      </c>
      <c r="K89" s="1">
        <v>0</v>
      </c>
      <c r="L89" s="1">
        <v>0.1</v>
      </c>
      <c r="M89" s="12">
        <v>1</v>
      </c>
      <c r="N89" s="12">
        <v>0.42857142857142855</v>
      </c>
      <c r="O89" s="1">
        <v>1</v>
      </c>
      <c r="P89" s="13">
        <v>0.5</v>
      </c>
      <c r="Q89" s="14">
        <f t="shared" si="3"/>
        <v>0.50476190476190474</v>
      </c>
      <c r="R89" s="11" t="str">
        <f t="shared" si="4"/>
        <v>MEDIO</v>
      </c>
    </row>
    <row r="90" spans="1:18" x14ac:dyDescent="0.2">
      <c r="A90" s="5" t="s">
        <v>298</v>
      </c>
      <c r="B90" s="5">
        <v>16</v>
      </c>
      <c r="C90" s="6" t="str">
        <f t="shared" si="5"/>
        <v>Niño/Adolescente</v>
      </c>
      <c r="D90" s="5" t="s">
        <v>48</v>
      </c>
      <c r="E90" s="5" t="s">
        <v>71</v>
      </c>
      <c r="F90" s="5" t="s">
        <v>43</v>
      </c>
      <c r="G90" s="5" t="s">
        <v>47</v>
      </c>
      <c r="H90" s="5" t="s">
        <v>45</v>
      </c>
      <c r="I90" s="5" t="s">
        <v>45</v>
      </c>
      <c r="J90" s="5">
        <v>2011</v>
      </c>
      <c r="K90" s="1">
        <v>0.33</v>
      </c>
      <c r="L90" s="1">
        <v>0.6</v>
      </c>
      <c r="M90" s="12">
        <v>1</v>
      </c>
      <c r="N90" s="12">
        <v>1</v>
      </c>
      <c r="O90" s="1">
        <v>1</v>
      </c>
      <c r="P90" s="13">
        <v>0.75</v>
      </c>
      <c r="Q90" s="14">
        <f t="shared" si="3"/>
        <v>0.77999999999999992</v>
      </c>
      <c r="R90" s="11" t="str">
        <f t="shared" si="4"/>
        <v>AVANZADO</v>
      </c>
    </row>
    <row r="91" spans="1:18" x14ac:dyDescent="0.2">
      <c r="A91" s="5" t="s">
        <v>299</v>
      </c>
      <c r="B91" s="5">
        <v>15</v>
      </c>
      <c r="C91" s="6" t="str">
        <f t="shared" si="5"/>
        <v>Niño/Adolescente</v>
      </c>
      <c r="D91" s="5" t="s">
        <v>48</v>
      </c>
      <c r="E91" s="5" t="s">
        <v>60</v>
      </c>
      <c r="F91" s="5" t="s">
        <v>50</v>
      </c>
      <c r="G91" s="5" t="s">
        <v>47</v>
      </c>
      <c r="H91" s="5" t="s">
        <v>45</v>
      </c>
      <c r="I91" s="5" t="s">
        <v>51</v>
      </c>
      <c r="J91" s="5">
        <v>2014</v>
      </c>
      <c r="K91" s="1">
        <v>0.33</v>
      </c>
      <c r="L91" s="1">
        <v>0.7</v>
      </c>
      <c r="M91" s="12">
        <v>1</v>
      </c>
      <c r="N91" s="12">
        <v>1</v>
      </c>
      <c r="O91" s="1">
        <v>1</v>
      </c>
      <c r="P91" s="13">
        <v>0.5</v>
      </c>
      <c r="Q91" s="14">
        <f t="shared" si="3"/>
        <v>0.755</v>
      </c>
      <c r="R91" s="11" t="str">
        <f t="shared" si="4"/>
        <v>AVANZADO</v>
      </c>
    </row>
    <row r="92" spans="1:18" x14ac:dyDescent="0.2">
      <c r="A92" s="5" t="s">
        <v>300</v>
      </c>
      <c r="B92" s="5">
        <v>15</v>
      </c>
      <c r="C92" s="6" t="str">
        <f t="shared" si="5"/>
        <v>Niño/Adolescente</v>
      </c>
      <c r="D92" s="5" t="s">
        <v>41</v>
      </c>
      <c r="E92" s="5" t="s">
        <v>79</v>
      </c>
      <c r="F92" s="5" t="s">
        <v>43</v>
      </c>
      <c r="G92" s="5" t="s">
        <v>47</v>
      </c>
      <c r="H92" s="5" t="s">
        <v>51</v>
      </c>
      <c r="I92" s="5" t="s">
        <v>45</v>
      </c>
      <c r="J92" s="5">
        <v>2017</v>
      </c>
      <c r="K92" s="1">
        <v>0.8</v>
      </c>
      <c r="L92" s="1">
        <v>0.6</v>
      </c>
      <c r="M92" s="12">
        <v>0.33333333333333331</v>
      </c>
      <c r="N92" s="12">
        <v>0.14285714285714285</v>
      </c>
      <c r="O92" s="1">
        <v>0</v>
      </c>
      <c r="P92" s="13">
        <v>0.75</v>
      </c>
      <c r="Q92" s="14">
        <f t="shared" si="3"/>
        <v>0.43769841269841264</v>
      </c>
      <c r="R92" s="11" t="str">
        <f t="shared" si="4"/>
        <v>BAJO</v>
      </c>
    </row>
    <row r="93" spans="1:18" x14ac:dyDescent="0.2">
      <c r="A93" s="5" t="s">
        <v>301</v>
      </c>
      <c r="B93" s="5">
        <v>16</v>
      </c>
      <c r="C93" s="6" t="str">
        <f t="shared" si="5"/>
        <v>Niño/Adolescente</v>
      </c>
      <c r="D93" s="5" t="s">
        <v>41</v>
      </c>
      <c r="E93" s="5" t="s">
        <v>72</v>
      </c>
      <c r="F93" s="5" t="s">
        <v>43</v>
      </c>
      <c r="G93" s="5" t="s">
        <v>47</v>
      </c>
      <c r="H93" s="5" t="s">
        <v>45</v>
      </c>
      <c r="I93" s="5" t="s">
        <v>49</v>
      </c>
      <c r="J93" s="5">
        <v>2010</v>
      </c>
      <c r="K93" s="1">
        <v>0.33</v>
      </c>
      <c r="L93" s="1">
        <v>0.5</v>
      </c>
      <c r="M93" s="12">
        <v>1</v>
      </c>
      <c r="N93" s="12">
        <v>1</v>
      </c>
      <c r="O93" s="1">
        <v>1</v>
      </c>
      <c r="P93" s="13">
        <v>1</v>
      </c>
      <c r="Q93" s="14">
        <f t="shared" si="3"/>
        <v>0.80500000000000005</v>
      </c>
      <c r="R93" s="11" t="str">
        <f t="shared" si="4"/>
        <v>AVANZADO</v>
      </c>
    </row>
    <row r="94" spans="1:18" x14ac:dyDescent="0.2">
      <c r="A94" s="5" t="s">
        <v>302</v>
      </c>
      <c r="B94" s="5">
        <v>15</v>
      </c>
      <c r="C94" s="6" t="str">
        <f t="shared" si="5"/>
        <v>Niño/Adolescente</v>
      </c>
      <c r="D94" s="5" t="s">
        <v>41</v>
      </c>
      <c r="E94" s="5" t="s">
        <v>77</v>
      </c>
      <c r="F94" s="5" t="s">
        <v>43</v>
      </c>
      <c r="G94" s="5" t="s">
        <v>47</v>
      </c>
      <c r="H94" s="5" t="s">
        <v>45</v>
      </c>
      <c r="I94" s="5" t="s">
        <v>45</v>
      </c>
      <c r="J94" s="5">
        <v>2010</v>
      </c>
      <c r="K94" s="1">
        <v>0.33</v>
      </c>
      <c r="L94" s="1">
        <v>0.6</v>
      </c>
      <c r="M94" s="12">
        <v>0.33333333333333331</v>
      </c>
      <c r="N94" s="12">
        <v>0.7142857142857143</v>
      </c>
      <c r="O94" s="1">
        <v>1</v>
      </c>
      <c r="P94" s="13">
        <v>1</v>
      </c>
      <c r="Q94" s="14">
        <f t="shared" si="3"/>
        <v>0.66293650793650793</v>
      </c>
      <c r="R94" s="11" t="str">
        <f t="shared" si="4"/>
        <v>MEDIO</v>
      </c>
    </row>
    <row r="95" spans="1:18" x14ac:dyDescent="0.2">
      <c r="A95" s="5" t="s">
        <v>303</v>
      </c>
      <c r="B95" s="5">
        <v>15</v>
      </c>
      <c r="C95" s="6" t="str">
        <f t="shared" si="5"/>
        <v>Niño/Adolescente</v>
      </c>
      <c r="D95" s="5" t="s">
        <v>41</v>
      </c>
      <c r="E95" s="5" t="s">
        <v>72</v>
      </c>
      <c r="F95" s="5" t="s">
        <v>43</v>
      </c>
      <c r="G95" s="5" t="s">
        <v>47</v>
      </c>
      <c r="H95" s="5" t="s">
        <v>45</v>
      </c>
      <c r="I95" s="5" t="s">
        <v>45</v>
      </c>
      <c r="J95" s="5">
        <v>2010</v>
      </c>
      <c r="K95" s="1">
        <v>0.33</v>
      </c>
      <c r="L95" s="1">
        <v>0.5</v>
      </c>
      <c r="M95" s="12">
        <v>0.66666666666666663</v>
      </c>
      <c r="N95" s="12">
        <v>0</v>
      </c>
      <c r="O95" s="1">
        <v>0</v>
      </c>
      <c r="P95" s="13">
        <v>0.5</v>
      </c>
      <c r="Q95" s="14">
        <f t="shared" si="3"/>
        <v>0.33277777777777778</v>
      </c>
      <c r="R95" s="11" t="str">
        <f t="shared" si="4"/>
        <v>BAJO</v>
      </c>
    </row>
    <row r="96" spans="1:18" x14ac:dyDescent="0.2">
      <c r="A96" s="5" t="s">
        <v>304</v>
      </c>
      <c r="B96" s="5">
        <v>16</v>
      </c>
      <c r="C96" s="6" t="str">
        <f t="shared" si="5"/>
        <v>Niño/Adolescente</v>
      </c>
      <c r="D96" s="5" t="s">
        <v>41</v>
      </c>
      <c r="E96" s="5" t="s">
        <v>91</v>
      </c>
      <c r="F96" s="5" t="s">
        <v>43</v>
      </c>
      <c r="G96" s="5" t="s">
        <v>47</v>
      </c>
      <c r="H96" s="5" t="s">
        <v>45</v>
      </c>
      <c r="I96" s="5" t="s">
        <v>45</v>
      </c>
      <c r="J96" s="5">
        <v>2012</v>
      </c>
      <c r="K96" s="1">
        <v>0.33</v>
      </c>
      <c r="L96" s="1">
        <v>0.3</v>
      </c>
      <c r="M96" s="12">
        <v>0.33333333333333331</v>
      </c>
      <c r="N96" s="12">
        <v>0</v>
      </c>
      <c r="O96" s="1">
        <v>0</v>
      </c>
      <c r="P96" s="13">
        <v>0.75</v>
      </c>
      <c r="Q96" s="14">
        <f t="shared" si="3"/>
        <v>0.28555555555555556</v>
      </c>
      <c r="R96" s="11" t="str">
        <f t="shared" si="4"/>
        <v>BAJO</v>
      </c>
    </row>
    <row r="97" spans="1:18" x14ac:dyDescent="0.2">
      <c r="A97" s="5" t="s">
        <v>305</v>
      </c>
      <c r="B97" s="5">
        <v>16</v>
      </c>
      <c r="C97" s="6" t="str">
        <f t="shared" si="5"/>
        <v>Niño/Adolescente</v>
      </c>
      <c r="D97" s="5" t="s">
        <v>48</v>
      </c>
      <c r="E97" s="5" t="s">
        <v>77</v>
      </c>
      <c r="F97" s="5" t="s">
        <v>50</v>
      </c>
      <c r="G97" s="5" t="s">
        <v>47</v>
      </c>
      <c r="H97" s="5" t="s">
        <v>45</v>
      </c>
      <c r="I97" s="5" t="s">
        <v>49</v>
      </c>
      <c r="J97" s="5">
        <v>2010</v>
      </c>
      <c r="K97" s="1">
        <v>0.33</v>
      </c>
      <c r="L97" s="1">
        <v>0.2</v>
      </c>
      <c r="M97" s="12">
        <v>0.66666666666666663</v>
      </c>
      <c r="N97" s="12">
        <v>0.42857142857142855</v>
      </c>
      <c r="O97" s="1">
        <v>1</v>
      </c>
      <c r="P97" s="13">
        <v>0.5</v>
      </c>
      <c r="Q97" s="14">
        <f t="shared" si="3"/>
        <v>0.52087301587301582</v>
      </c>
      <c r="R97" s="11" t="str">
        <f t="shared" si="4"/>
        <v>MEDIO</v>
      </c>
    </row>
    <row r="98" spans="1:18" x14ac:dyDescent="0.2">
      <c r="A98" s="5" t="s">
        <v>306</v>
      </c>
      <c r="B98" s="5">
        <v>56</v>
      </c>
      <c r="C98" s="6" t="str">
        <f t="shared" si="5"/>
        <v>Adulto</v>
      </c>
      <c r="D98" s="5" t="s">
        <v>41</v>
      </c>
      <c r="E98" s="5" t="s">
        <v>67</v>
      </c>
      <c r="F98" s="5" t="s">
        <v>43</v>
      </c>
      <c r="G98" s="5" t="s">
        <v>70</v>
      </c>
      <c r="H98" s="5" t="s">
        <v>45</v>
      </c>
      <c r="I98" s="5" t="s">
        <v>45</v>
      </c>
      <c r="J98" s="5">
        <v>2015</v>
      </c>
      <c r="K98" s="1">
        <v>0.5</v>
      </c>
      <c r="L98" s="1">
        <v>0.2</v>
      </c>
      <c r="M98" s="12">
        <v>1</v>
      </c>
      <c r="N98" s="12">
        <v>0</v>
      </c>
      <c r="O98" s="1">
        <v>1</v>
      </c>
      <c r="P98" s="13">
        <v>1</v>
      </c>
      <c r="Q98" s="14">
        <f t="shared" si="3"/>
        <v>0.6166666666666667</v>
      </c>
      <c r="R98" s="11" t="str">
        <f t="shared" si="4"/>
        <v>MEDIO</v>
      </c>
    </row>
    <row r="99" spans="1:18" x14ac:dyDescent="0.2">
      <c r="A99" s="5" t="s">
        <v>307</v>
      </c>
      <c r="B99" s="5">
        <v>26</v>
      </c>
      <c r="C99" s="6" t="str">
        <f t="shared" si="5"/>
        <v>Adulto Joven</v>
      </c>
      <c r="D99" s="5" t="s">
        <v>41</v>
      </c>
      <c r="E99" s="5" t="s">
        <v>42</v>
      </c>
      <c r="F99" s="5" t="s">
        <v>43</v>
      </c>
      <c r="G99" s="5" t="s">
        <v>44</v>
      </c>
      <c r="H99" s="5" t="s">
        <v>51</v>
      </c>
      <c r="I99" s="5" t="s">
        <v>51</v>
      </c>
      <c r="J99" s="5">
        <v>2013</v>
      </c>
      <c r="K99" s="1">
        <v>0.25</v>
      </c>
      <c r="L99" s="1">
        <v>0.3</v>
      </c>
      <c r="M99" s="12">
        <v>1</v>
      </c>
      <c r="N99" s="12">
        <v>0.8571428571428571</v>
      </c>
      <c r="O99" s="1">
        <v>1</v>
      </c>
      <c r="P99" s="13">
        <v>0.5</v>
      </c>
      <c r="Q99" s="14">
        <f t="shared" si="3"/>
        <v>0.65119047619047621</v>
      </c>
      <c r="R99" s="11" t="str">
        <f t="shared" si="4"/>
        <v>MEDIO</v>
      </c>
    </row>
    <row r="100" spans="1:18" x14ac:dyDescent="0.2">
      <c r="A100" s="5" t="s">
        <v>308</v>
      </c>
      <c r="B100" s="5">
        <v>22</v>
      </c>
      <c r="C100" s="6" t="str">
        <f t="shared" si="5"/>
        <v>Adulto Joven</v>
      </c>
      <c r="D100" s="5" t="s">
        <v>41</v>
      </c>
      <c r="E100" s="5" t="s">
        <v>42</v>
      </c>
      <c r="F100" s="5" t="s">
        <v>43</v>
      </c>
      <c r="G100" s="5" t="s">
        <v>44</v>
      </c>
      <c r="H100" s="5" t="s">
        <v>51</v>
      </c>
      <c r="I100" s="5" t="s">
        <v>51</v>
      </c>
      <c r="J100" s="5">
        <v>2012</v>
      </c>
      <c r="K100" s="1">
        <v>0.33</v>
      </c>
      <c r="L100" s="1">
        <v>0</v>
      </c>
      <c r="M100" s="12">
        <v>0</v>
      </c>
      <c r="N100" s="12">
        <v>0.7142857142857143</v>
      </c>
      <c r="O100" s="1">
        <v>0</v>
      </c>
      <c r="P100" s="13">
        <v>0.75</v>
      </c>
      <c r="Q100" s="14">
        <f t="shared" si="3"/>
        <v>0.29904761904761906</v>
      </c>
      <c r="R100" s="11" t="str">
        <f t="shared" si="4"/>
        <v>BAJO</v>
      </c>
    </row>
    <row r="101" spans="1:18" x14ac:dyDescent="0.2">
      <c r="A101" s="5" t="s">
        <v>309</v>
      </c>
      <c r="B101" s="5">
        <v>19</v>
      </c>
      <c r="C101" s="6" t="str">
        <f t="shared" si="5"/>
        <v>Adulto Joven</v>
      </c>
      <c r="D101" s="5" t="s">
        <v>41</v>
      </c>
      <c r="E101" s="5" t="s">
        <v>46</v>
      </c>
      <c r="F101" s="5" t="s">
        <v>43</v>
      </c>
      <c r="G101" s="5" t="s">
        <v>47</v>
      </c>
      <c r="H101" s="5" t="s">
        <v>45</v>
      </c>
      <c r="I101" s="5" t="s">
        <v>45</v>
      </c>
      <c r="J101" s="5">
        <v>2010</v>
      </c>
      <c r="K101" s="1">
        <v>0.33</v>
      </c>
      <c r="L101" s="1">
        <v>0.1</v>
      </c>
      <c r="M101" s="12">
        <v>1</v>
      </c>
      <c r="N101" s="12">
        <v>0.7142857142857143</v>
      </c>
      <c r="O101" s="1">
        <v>1</v>
      </c>
      <c r="P101" s="13">
        <v>1</v>
      </c>
      <c r="Q101" s="14">
        <f t="shared" si="3"/>
        <v>0.69071428571428584</v>
      </c>
      <c r="R101" s="11" t="str">
        <f t="shared" si="4"/>
        <v>MEDIO</v>
      </c>
    </row>
    <row r="102" spans="1:18" x14ac:dyDescent="0.2">
      <c r="A102" s="5" t="s">
        <v>310</v>
      </c>
      <c r="B102" s="5">
        <v>27</v>
      </c>
      <c r="C102" s="6" t="str">
        <f t="shared" si="5"/>
        <v>Adulto Joven</v>
      </c>
      <c r="D102" s="5" t="s">
        <v>41</v>
      </c>
      <c r="E102" s="5" t="s">
        <v>46</v>
      </c>
      <c r="F102" s="5" t="s">
        <v>43</v>
      </c>
      <c r="G102" s="5" t="s">
        <v>44</v>
      </c>
      <c r="H102" s="5" t="s">
        <v>45</v>
      </c>
      <c r="I102" s="5" t="s">
        <v>45</v>
      </c>
      <c r="J102" s="5">
        <v>2011</v>
      </c>
      <c r="K102" s="1">
        <v>1</v>
      </c>
      <c r="L102" s="1">
        <v>0.5</v>
      </c>
      <c r="M102" s="12">
        <v>1</v>
      </c>
      <c r="N102" s="12">
        <v>1</v>
      </c>
      <c r="O102" s="1">
        <v>1</v>
      </c>
      <c r="P102" s="13">
        <v>0.5</v>
      </c>
      <c r="Q102" s="14">
        <f t="shared" si="3"/>
        <v>0.83333333333333337</v>
      </c>
      <c r="R102" s="11" t="str">
        <f t="shared" si="4"/>
        <v>AVANZADO</v>
      </c>
    </row>
    <row r="103" spans="1:18" x14ac:dyDescent="0.2">
      <c r="A103" s="5" t="s">
        <v>311</v>
      </c>
      <c r="B103" s="5">
        <v>24</v>
      </c>
      <c r="C103" s="6" t="str">
        <f t="shared" si="5"/>
        <v>Adulto Joven</v>
      </c>
      <c r="D103" s="5" t="s">
        <v>41</v>
      </c>
      <c r="E103" s="5" t="s">
        <v>46</v>
      </c>
      <c r="F103" s="5" t="s">
        <v>43</v>
      </c>
      <c r="G103" s="5" t="s">
        <v>44</v>
      </c>
      <c r="H103" s="5" t="s">
        <v>45</v>
      </c>
      <c r="I103" s="5" t="s">
        <v>45</v>
      </c>
      <c r="J103" s="5">
        <v>2005</v>
      </c>
      <c r="K103" s="1">
        <v>0.25</v>
      </c>
      <c r="L103" s="1">
        <v>0.4</v>
      </c>
      <c r="M103" s="12">
        <v>0.66666666666666663</v>
      </c>
      <c r="N103" s="12">
        <v>0.7142857142857143</v>
      </c>
      <c r="O103" s="1">
        <v>1</v>
      </c>
      <c r="P103" s="13">
        <v>0.5</v>
      </c>
      <c r="Q103" s="14">
        <f t="shared" si="3"/>
        <v>0.58849206349206351</v>
      </c>
      <c r="R103" s="11" t="str">
        <f t="shared" si="4"/>
        <v>MEDIO</v>
      </c>
    </row>
    <row r="104" spans="1:18" x14ac:dyDescent="0.2">
      <c r="A104" s="5" t="s">
        <v>312</v>
      </c>
      <c r="B104" s="5">
        <v>26</v>
      </c>
      <c r="C104" s="6" t="str">
        <f t="shared" si="5"/>
        <v>Adulto Joven</v>
      </c>
      <c r="D104" s="5" t="s">
        <v>48</v>
      </c>
      <c r="E104" s="5" t="s">
        <v>42</v>
      </c>
      <c r="F104" s="5" t="s">
        <v>43</v>
      </c>
      <c r="G104" s="5" t="s">
        <v>44</v>
      </c>
      <c r="H104" s="5" t="s">
        <v>49</v>
      </c>
      <c r="I104" s="5" t="s">
        <v>49</v>
      </c>
      <c r="J104" s="5">
        <v>2010</v>
      </c>
      <c r="K104" s="1">
        <v>0.66</v>
      </c>
      <c r="L104" s="1">
        <v>0.9</v>
      </c>
      <c r="M104" s="12">
        <v>1</v>
      </c>
      <c r="N104" s="12">
        <v>1</v>
      </c>
      <c r="O104" s="1">
        <v>1</v>
      </c>
      <c r="P104" s="13">
        <v>0.5</v>
      </c>
      <c r="Q104" s="14">
        <f t="shared" si="3"/>
        <v>0.84333333333333338</v>
      </c>
      <c r="R104" s="11" t="str">
        <f t="shared" si="4"/>
        <v>AVANZADO</v>
      </c>
    </row>
    <row r="105" spans="1:18" x14ac:dyDescent="0.2">
      <c r="A105" s="5" t="s">
        <v>313</v>
      </c>
      <c r="B105" s="5">
        <v>24</v>
      </c>
      <c r="C105" s="6" t="str">
        <f t="shared" si="5"/>
        <v>Adulto Joven</v>
      </c>
      <c r="D105" s="5" t="s">
        <v>41</v>
      </c>
      <c r="E105" s="5" t="s">
        <v>42</v>
      </c>
      <c r="F105" s="5" t="s">
        <v>43</v>
      </c>
      <c r="G105" s="5" t="s">
        <v>44</v>
      </c>
      <c r="H105" s="5" t="s">
        <v>45</v>
      </c>
      <c r="I105" s="5" t="s">
        <v>51</v>
      </c>
      <c r="J105" s="5">
        <v>2013</v>
      </c>
      <c r="K105" s="1">
        <v>0.25</v>
      </c>
      <c r="L105" s="1">
        <v>0.3</v>
      </c>
      <c r="M105" s="12">
        <v>1</v>
      </c>
      <c r="N105" s="12">
        <v>0.8571428571428571</v>
      </c>
      <c r="O105" s="1">
        <v>1</v>
      </c>
      <c r="P105" s="13">
        <v>0.5</v>
      </c>
      <c r="Q105" s="14">
        <f t="shared" si="3"/>
        <v>0.65119047619047621</v>
      </c>
      <c r="R105" s="11" t="str">
        <f t="shared" si="4"/>
        <v>MEDIO</v>
      </c>
    </row>
    <row r="106" spans="1:18" x14ac:dyDescent="0.2">
      <c r="A106" s="5" t="s">
        <v>314</v>
      </c>
      <c r="B106" s="5">
        <v>30</v>
      </c>
      <c r="C106" s="6" t="str">
        <f t="shared" si="5"/>
        <v>Adulto</v>
      </c>
      <c r="D106" s="5" t="s">
        <v>48</v>
      </c>
      <c r="E106" s="5" t="s">
        <v>92</v>
      </c>
      <c r="F106" s="5" t="s">
        <v>43</v>
      </c>
      <c r="G106" s="5" t="s">
        <v>44</v>
      </c>
      <c r="H106" s="5" t="s">
        <v>49</v>
      </c>
      <c r="I106" s="5" t="s">
        <v>45</v>
      </c>
      <c r="J106" s="5">
        <v>2009</v>
      </c>
      <c r="K106" s="1">
        <v>0</v>
      </c>
      <c r="L106" s="1">
        <v>0.9</v>
      </c>
      <c r="M106" s="12">
        <v>0.33333333333333331</v>
      </c>
      <c r="N106" s="12">
        <v>0.7142857142857143</v>
      </c>
      <c r="O106" s="1">
        <v>1</v>
      </c>
      <c r="P106" s="13">
        <v>0.5</v>
      </c>
      <c r="Q106" s="14">
        <f t="shared" si="3"/>
        <v>0.57460317460317467</v>
      </c>
      <c r="R106" s="11" t="str">
        <f t="shared" si="4"/>
        <v>MEDIO</v>
      </c>
    </row>
    <row r="107" spans="1:18" x14ac:dyDescent="0.2">
      <c r="A107" s="5" t="s">
        <v>315</v>
      </c>
      <c r="B107" s="5">
        <v>25</v>
      </c>
      <c r="C107" s="6" t="str">
        <f t="shared" si="5"/>
        <v>Adulto Joven</v>
      </c>
      <c r="D107" s="5" t="s">
        <v>41</v>
      </c>
      <c r="E107" s="5" t="s">
        <v>42</v>
      </c>
      <c r="F107" s="5" t="s">
        <v>43</v>
      </c>
      <c r="G107" s="5" t="s">
        <v>44</v>
      </c>
      <c r="H107" s="5" t="s">
        <v>45</v>
      </c>
      <c r="I107" s="5" t="s">
        <v>51</v>
      </c>
      <c r="J107" s="5">
        <v>2010</v>
      </c>
      <c r="K107" s="1">
        <v>1</v>
      </c>
      <c r="L107" s="1">
        <v>0.7</v>
      </c>
      <c r="M107" s="12">
        <v>0</v>
      </c>
      <c r="N107" s="12">
        <v>0.5714285714285714</v>
      </c>
      <c r="O107" s="1">
        <v>1</v>
      </c>
      <c r="P107" s="13">
        <v>0.25</v>
      </c>
      <c r="Q107" s="14">
        <f t="shared" si="3"/>
        <v>0.58690476190476193</v>
      </c>
      <c r="R107" s="11" t="str">
        <f t="shared" si="4"/>
        <v>MEDIO</v>
      </c>
    </row>
    <row r="108" spans="1:18" x14ac:dyDescent="0.2">
      <c r="A108" s="5" t="s">
        <v>316</v>
      </c>
      <c r="B108" s="5">
        <v>25</v>
      </c>
      <c r="C108" s="6" t="str">
        <f t="shared" si="5"/>
        <v>Adulto Joven</v>
      </c>
      <c r="D108" s="5" t="s">
        <v>48</v>
      </c>
      <c r="E108" s="5" t="s">
        <v>42</v>
      </c>
      <c r="F108" s="5" t="s">
        <v>43</v>
      </c>
      <c r="G108" s="5" t="s">
        <v>44</v>
      </c>
      <c r="H108" s="5" t="s">
        <v>45</v>
      </c>
      <c r="I108" s="5" t="s">
        <v>45</v>
      </c>
      <c r="J108" s="5">
        <v>2010</v>
      </c>
      <c r="K108" s="1">
        <v>0.66</v>
      </c>
      <c r="L108" s="1">
        <v>0.3</v>
      </c>
      <c r="M108" s="12">
        <v>0</v>
      </c>
      <c r="N108" s="12">
        <v>1</v>
      </c>
      <c r="O108" s="1">
        <v>0</v>
      </c>
      <c r="P108" s="13">
        <v>0.5</v>
      </c>
      <c r="Q108" s="14">
        <f t="shared" si="3"/>
        <v>0.41</v>
      </c>
      <c r="R108" s="11" t="str">
        <f t="shared" si="4"/>
        <v>BAJO</v>
      </c>
    </row>
    <row r="109" spans="1:18" x14ac:dyDescent="0.2">
      <c r="A109" s="5" t="s">
        <v>317</v>
      </c>
      <c r="B109" s="5">
        <v>24</v>
      </c>
      <c r="C109" s="6" t="str">
        <f t="shared" si="5"/>
        <v>Adulto Joven</v>
      </c>
      <c r="D109" s="5" t="s">
        <v>41</v>
      </c>
      <c r="E109" s="5" t="s">
        <v>42</v>
      </c>
      <c r="F109" s="5" t="s">
        <v>43</v>
      </c>
      <c r="G109" s="5" t="s">
        <v>44</v>
      </c>
      <c r="H109" s="5" t="s">
        <v>45</v>
      </c>
      <c r="I109" s="5" t="s">
        <v>45</v>
      </c>
      <c r="J109" s="5">
        <v>2011</v>
      </c>
      <c r="K109" s="1">
        <v>0.33</v>
      </c>
      <c r="L109" s="1">
        <v>0.1</v>
      </c>
      <c r="M109" s="12">
        <v>1</v>
      </c>
      <c r="N109" s="12">
        <v>0.7142857142857143</v>
      </c>
      <c r="O109" s="1">
        <v>1</v>
      </c>
      <c r="P109" s="13">
        <v>0.5</v>
      </c>
      <c r="Q109" s="14">
        <f t="shared" si="3"/>
        <v>0.60738095238095247</v>
      </c>
      <c r="R109" s="11" t="str">
        <f t="shared" si="4"/>
        <v>MEDIO</v>
      </c>
    </row>
    <row r="110" spans="1:18" x14ac:dyDescent="0.2">
      <c r="A110" s="5" t="s">
        <v>318</v>
      </c>
      <c r="B110" s="5">
        <v>23</v>
      </c>
      <c r="C110" s="6" t="str">
        <f t="shared" si="5"/>
        <v>Adulto Joven</v>
      </c>
      <c r="D110" s="5" t="s">
        <v>48</v>
      </c>
      <c r="E110" s="5" t="s">
        <v>71</v>
      </c>
      <c r="F110" s="5" t="s">
        <v>43</v>
      </c>
      <c r="G110" s="5" t="s">
        <v>44</v>
      </c>
      <c r="H110" s="5" t="s">
        <v>49</v>
      </c>
      <c r="I110" s="5" t="s">
        <v>49</v>
      </c>
      <c r="J110" s="5">
        <v>2009</v>
      </c>
      <c r="K110" s="1">
        <v>0.8</v>
      </c>
      <c r="L110" s="1">
        <v>0.4</v>
      </c>
      <c r="M110" s="12">
        <v>0</v>
      </c>
      <c r="N110" s="12">
        <v>0</v>
      </c>
      <c r="O110" s="1">
        <v>0</v>
      </c>
      <c r="P110" s="13">
        <v>0.5</v>
      </c>
      <c r="Q110" s="14">
        <f t="shared" si="3"/>
        <v>0.28333333333333338</v>
      </c>
      <c r="R110" s="11" t="str">
        <f t="shared" si="4"/>
        <v>BAJO</v>
      </c>
    </row>
    <row r="111" spans="1:18" x14ac:dyDescent="0.2">
      <c r="A111" s="5" t="s">
        <v>319</v>
      </c>
      <c r="B111" s="5">
        <v>22</v>
      </c>
      <c r="C111" s="6" t="str">
        <f t="shared" si="5"/>
        <v>Adulto Joven</v>
      </c>
      <c r="D111" s="5" t="s">
        <v>41</v>
      </c>
      <c r="E111" s="5" t="s">
        <v>42</v>
      </c>
      <c r="F111" s="5" t="s">
        <v>43</v>
      </c>
      <c r="G111" s="5" t="s">
        <v>44</v>
      </c>
      <c r="H111" s="5" t="s">
        <v>51</v>
      </c>
      <c r="I111" s="5" t="s">
        <v>51</v>
      </c>
      <c r="J111" s="5">
        <v>2012</v>
      </c>
      <c r="K111" s="1">
        <v>0.8</v>
      </c>
      <c r="L111" s="1">
        <v>0.6</v>
      </c>
      <c r="M111" s="12">
        <v>0</v>
      </c>
      <c r="N111" s="12">
        <v>0</v>
      </c>
      <c r="O111" s="1">
        <v>1</v>
      </c>
      <c r="P111" s="13">
        <v>1</v>
      </c>
      <c r="Q111" s="14">
        <f t="shared" si="3"/>
        <v>0.56666666666666665</v>
      </c>
      <c r="R111" s="11" t="str">
        <f t="shared" si="4"/>
        <v>MEDIO</v>
      </c>
    </row>
    <row r="112" spans="1:18" x14ac:dyDescent="0.2">
      <c r="A112" s="5" t="s">
        <v>320</v>
      </c>
      <c r="B112" s="5">
        <v>22</v>
      </c>
      <c r="C112" s="6" t="str">
        <f t="shared" si="5"/>
        <v>Adulto Joven</v>
      </c>
      <c r="D112" s="5" t="s">
        <v>41</v>
      </c>
      <c r="E112" s="5" t="s">
        <v>93</v>
      </c>
      <c r="F112" s="5" t="s">
        <v>43</v>
      </c>
      <c r="G112" s="5" t="s">
        <v>44</v>
      </c>
      <c r="H112" s="5" t="s">
        <v>51</v>
      </c>
      <c r="I112" s="5" t="s">
        <v>45</v>
      </c>
      <c r="J112" s="5">
        <v>2008</v>
      </c>
      <c r="K112" s="1">
        <v>0.33</v>
      </c>
      <c r="L112" s="1">
        <v>0.3</v>
      </c>
      <c r="M112" s="12">
        <v>0.66666666666666663</v>
      </c>
      <c r="N112" s="12">
        <v>0.8571428571428571</v>
      </c>
      <c r="O112" s="1">
        <v>0</v>
      </c>
      <c r="P112" s="13">
        <v>0.5</v>
      </c>
      <c r="Q112" s="14">
        <f t="shared" si="3"/>
        <v>0.44230158730158725</v>
      </c>
      <c r="R112" s="11" t="str">
        <f t="shared" si="4"/>
        <v>BAJO</v>
      </c>
    </row>
    <row r="113" spans="1:18" x14ac:dyDescent="0.2">
      <c r="A113" s="5" t="s">
        <v>321</v>
      </c>
      <c r="B113" s="5">
        <v>25</v>
      </c>
      <c r="C113" s="6" t="str">
        <f t="shared" si="5"/>
        <v>Adulto Joven</v>
      </c>
      <c r="D113" s="5" t="s">
        <v>41</v>
      </c>
      <c r="E113" s="5" t="s">
        <v>94</v>
      </c>
      <c r="F113" s="5" t="s">
        <v>50</v>
      </c>
      <c r="G113" s="5" t="s">
        <v>44</v>
      </c>
      <c r="H113" s="5" t="s">
        <v>49</v>
      </c>
      <c r="I113" s="5" t="s">
        <v>45</v>
      </c>
      <c r="J113" s="5">
        <v>2008</v>
      </c>
      <c r="K113" s="1">
        <v>0.33</v>
      </c>
      <c r="L113" s="1">
        <v>0.7</v>
      </c>
      <c r="M113" s="12">
        <v>0.66666666666666663</v>
      </c>
      <c r="N113" s="12">
        <v>1</v>
      </c>
      <c r="O113" s="1">
        <v>1</v>
      </c>
      <c r="P113" s="13">
        <v>0.5</v>
      </c>
      <c r="Q113" s="14">
        <f t="shared" si="3"/>
        <v>0.69944444444444454</v>
      </c>
      <c r="R113" s="11" t="str">
        <f t="shared" si="4"/>
        <v>MEDIO</v>
      </c>
    </row>
    <row r="114" spans="1:18" x14ac:dyDescent="0.2">
      <c r="A114" s="5" t="s">
        <v>322</v>
      </c>
      <c r="B114" s="5">
        <v>24</v>
      </c>
      <c r="C114" s="6" t="str">
        <f t="shared" si="5"/>
        <v>Adulto Joven</v>
      </c>
      <c r="D114" s="5" t="s">
        <v>41</v>
      </c>
      <c r="E114" s="5" t="s">
        <v>74</v>
      </c>
      <c r="F114" s="5" t="s">
        <v>43</v>
      </c>
      <c r="G114" s="5" t="s">
        <v>44</v>
      </c>
      <c r="H114" s="5" t="s">
        <v>49</v>
      </c>
      <c r="I114" s="5" t="s">
        <v>49</v>
      </c>
      <c r="J114" s="5">
        <v>2009</v>
      </c>
      <c r="K114" s="1">
        <v>0.33</v>
      </c>
      <c r="L114" s="1">
        <v>0.3</v>
      </c>
      <c r="M114" s="12">
        <v>0.33333333333333331</v>
      </c>
      <c r="N114" s="12">
        <v>1</v>
      </c>
      <c r="O114" s="1">
        <v>0</v>
      </c>
      <c r="P114" s="13">
        <v>0.5</v>
      </c>
      <c r="Q114" s="14">
        <f t="shared" si="3"/>
        <v>0.41055555555555556</v>
      </c>
      <c r="R114" s="11" t="str">
        <f t="shared" si="4"/>
        <v>BAJO</v>
      </c>
    </row>
    <row r="115" spans="1:18" x14ac:dyDescent="0.2">
      <c r="A115" s="5" t="s">
        <v>323</v>
      </c>
      <c r="B115" s="5">
        <v>25</v>
      </c>
      <c r="C115" s="6" t="str">
        <f t="shared" si="5"/>
        <v>Adulto Joven</v>
      </c>
      <c r="D115" s="5" t="s">
        <v>41</v>
      </c>
      <c r="E115" s="5" t="s">
        <v>95</v>
      </c>
      <c r="F115" s="5" t="s">
        <v>43</v>
      </c>
      <c r="G115" s="5" t="s">
        <v>47</v>
      </c>
      <c r="H115" s="5" t="s">
        <v>45</v>
      </c>
      <c r="I115" s="5" t="s">
        <v>45</v>
      </c>
      <c r="J115" s="5">
        <v>2009</v>
      </c>
      <c r="K115" s="1">
        <v>0.33</v>
      </c>
      <c r="L115" s="1">
        <v>0.2</v>
      </c>
      <c r="M115" s="12">
        <v>0.33333333333333331</v>
      </c>
      <c r="N115" s="12">
        <v>0.42857142857142855</v>
      </c>
      <c r="O115" s="1">
        <v>1</v>
      </c>
      <c r="P115" s="13">
        <v>0.5</v>
      </c>
      <c r="Q115" s="14">
        <f t="shared" si="3"/>
        <v>0.46531746031746035</v>
      </c>
      <c r="R115" s="11" t="str">
        <f t="shared" si="4"/>
        <v>BAJO</v>
      </c>
    </row>
    <row r="116" spans="1:18" x14ac:dyDescent="0.2">
      <c r="A116" s="5" t="s">
        <v>324</v>
      </c>
      <c r="B116" s="5">
        <v>26</v>
      </c>
      <c r="C116" s="6" t="str">
        <f t="shared" si="5"/>
        <v>Adulto Joven</v>
      </c>
      <c r="D116" s="5" t="s">
        <v>48</v>
      </c>
      <c r="E116" s="5" t="s">
        <v>72</v>
      </c>
      <c r="F116" s="5" t="s">
        <v>43</v>
      </c>
      <c r="G116" s="5" t="s">
        <v>44</v>
      </c>
      <c r="H116" s="5" t="s">
        <v>49</v>
      </c>
      <c r="I116" s="5" t="s">
        <v>49</v>
      </c>
      <c r="J116" s="5">
        <v>2010</v>
      </c>
      <c r="K116" s="1">
        <v>0.33</v>
      </c>
      <c r="L116" s="1">
        <v>0.1</v>
      </c>
      <c r="M116" s="12">
        <v>1</v>
      </c>
      <c r="N116" s="12">
        <v>0.14285714285714285</v>
      </c>
      <c r="O116" s="1">
        <v>0</v>
      </c>
      <c r="P116" s="13">
        <v>0</v>
      </c>
      <c r="Q116" s="14">
        <f t="shared" si="3"/>
        <v>0.26214285714285718</v>
      </c>
      <c r="R116" s="11" t="str">
        <f t="shared" si="4"/>
        <v>BAJO</v>
      </c>
    </row>
    <row r="117" spans="1:18" x14ac:dyDescent="0.2">
      <c r="A117" s="5" t="s">
        <v>325</v>
      </c>
      <c r="B117" s="5">
        <v>35</v>
      </c>
      <c r="C117" s="6" t="str">
        <f t="shared" si="5"/>
        <v>Adulto</v>
      </c>
      <c r="D117" s="5" t="s">
        <v>48</v>
      </c>
      <c r="E117" s="5" t="s">
        <v>57</v>
      </c>
      <c r="F117" s="5" t="s">
        <v>43</v>
      </c>
      <c r="G117" s="5" t="s">
        <v>44</v>
      </c>
      <c r="H117" s="5" t="s">
        <v>45</v>
      </c>
      <c r="I117" s="5" t="s">
        <v>45</v>
      </c>
      <c r="J117" s="5">
        <v>2008</v>
      </c>
      <c r="K117" s="1">
        <v>1</v>
      </c>
      <c r="L117" s="1">
        <v>0.7</v>
      </c>
      <c r="M117" s="12">
        <v>0.66666666666666663</v>
      </c>
      <c r="N117" s="12">
        <v>0.5714285714285714</v>
      </c>
      <c r="O117" s="1">
        <v>1</v>
      </c>
      <c r="P117" s="13">
        <v>1</v>
      </c>
      <c r="Q117" s="14">
        <f t="shared" si="3"/>
        <v>0.82301587301587309</v>
      </c>
      <c r="R117" s="11" t="str">
        <f t="shared" si="4"/>
        <v>AVANZADO</v>
      </c>
    </row>
    <row r="118" spans="1:18" x14ac:dyDescent="0.2">
      <c r="A118" s="5" t="s">
        <v>326</v>
      </c>
      <c r="B118" s="5">
        <v>25</v>
      </c>
      <c r="C118" s="6" t="str">
        <f t="shared" si="5"/>
        <v>Adulto Joven</v>
      </c>
      <c r="D118" s="5" t="s">
        <v>41</v>
      </c>
      <c r="E118" s="5" t="s">
        <v>42</v>
      </c>
      <c r="F118" s="5" t="s">
        <v>43</v>
      </c>
      <c r="G118" s="5" t="s">
        <v>47</v>
      </c>
      <c r="H118" s="5" t="s">
        <v>45</v>
      </c>
      <c r="I118" s="5" t="s">
        <v>45</v>
      </c>
      <c r="J118" s="5">
        <v>2011</v>
      </c>
      <c r="K118" s="1">
        <v>0.33</v>
      </c>
      <c r="L118" s="1">
        <v>0.5</v>
      </c>
      <c r="M118" s="12">
        <v>1</v>
      </c>
      <c r="N118" s="12">
        <v>1</v>
      </c>
      <c r="O118" s="1">
        <v>1</v>
      </c>
      <c r="P118" s="13">
        <v>0.5</v>
      </c>
      <c r="Q118" s="14">
        <f t="shared" si="3"/>
        <v>0.72166666666666668</v>
      </c>
      <c r="R118" s="11" t="str">
        <f t="shared" si="4"/>
        <v>MEDIO</v>
      </c>
    </row>
    <row r="119" spans="1:18" x14ac:dyDescent="0.2">
      <c r="A119" s="5" t="s">
        <v>327</v>
      </c>
      <c r="B119" s="5">
        <v>18</v>
      </c>
      <c r="C119" s="6" t="str">
        <f t="shared" si="5"/>
        <v>Adulto Joven</v>
      </c>
      <c r="D119" s="5" t="s">
        <v>48</v>
      </c>
      <c r="E119" s="5" t="s">
        <v>96</v>
      </c>
      <c r="F119" s="5" t="s">
        <v>50</v>
      </c>
      <c r="G119" s="5" t="s">
        <v>47</v>
      </c>
      <c r="H119" s="5" t="s">
        <v>45</v>
      </c>
      <c r="I119" s="5" t="s">
        <v>45</v>
      </c>
      <c r="J119" s="5">
        <v>2011</v>
      </c>
      <c r="K119" s="1">
        <v>0.66</v>
      </c>
      <c r="L119" s="1">
        <v>0.7</v>
      </c>
      <c r="M119" s="12">
        <v>1</v>
      </c>
      <c r="N119" s="12">
        <v>1</v>
      </c>
      <c r="O119" s="1">
        <v>1</v>
      </c>
      <c r="P119" s="13">
        <v>0.5</v>
      </c>
      <c r="Q119" s="14">
        <f t="shared" si="3"/>
        <v>0.80999999999999994</v>
      </c>
      <c r="R119" s="11" t="str">
        <f t="shared" si="4"/>
        <v>AVANZADO</v>
      </c>
    </row>
    <row r="120" spans="1:18" x14ac:dyDescent="0.2">
      <c r="A120" s="5" t="s">
        <v>328</v>
      </c>
      <c r="B120" s="5">
        <v>22</v>
      </c>
      <c r="C120" s="6" t="str">
        <f t="shared" si="5"/>
        <v>Adulto Joven</v>
      </c>
      <c r="D120" s="5" t="s">
        <v>48</v>
      </c>
      <c r="E120" s="5" t="s">
        <v>97</v>
      </c>
      <c r="F120" s="5" t="s">
        <v>43</v>
      </c>
      <c r="G120" s="5" t="s">
        <v>47</v>
      </c>
      <c r="H120" s="5" t="s">
        <v>45</v>
      </c>
      <c r="I120" s="5" t="s">
        <v>51</v>
      </c>
      <c r="J120" s="5">
        <v>2010</v>
      </c>
      <c r="K120" s="1">
        <v>0.33</v>
      </c>
      <c r="L120" s="1">
        <v>0.5</v>
      </c>
      <c r="M120" s="12">
        <v>1</v>
      </c>
      <c r="N120" s="12">
        <v>0.7142857142857143</v>
      </c>
      <c r="O120" s="1">
        <v>1</v>
      </c>
      <c r="P120" s="13">
        <v>0.75</v>
      </c>
      <c r="Q120" s="14">
        <f t="shared" si="3"/>
        <v>0.71571428571428575</v>
      </c>
      <c r="R120" s="11" t="str">
        <f t="shared" si="4"/>
        <v>MEDIO</v>
      </c>
    </row>
    <row r="121" spans="1:18" x14ac:dyDescent="0.2">
      <c r="A121" s="5" t="s">
        <v>329</v>
      </c>
      <c r="B121" s="5">
        <v>20</v>
      </c>
      <c r="C121" s="6" t="str">
        <f t="shared" si="5"/>
        <v>Adulto Joven</v>
      </c>
      <c r="D121" s="5" t="s">
        <v>48</v>
      </c>
      <c r="E121" s="5" t="s">
        <v>42</v>
      </c>
      <c r="F121" s="5" t="s">
        <v>50</v>
      </c>
      <c r="G121" s="5" t="s">
        <v>44</v>
      </c>
      <c r="H121" s="5" t="s">
        <v>45</v>
      </c>
      <c r="I121" s="5" t="s">
        <v>45</v>
      </c>
      <c r="J121" s="5">
        <v>2014</v>
      </c>
      <c r="K121" s="1">
        <v>0.66</v>
      </c>
      <c r="L121" s="1">
        <v>0.6</v>
      </c>
      <c r="M121" s="12">
        <v>1</v>
      </c>
      <c r="N121" s="12">
        <v>0.7142857142857143</v>
      </c>
      <c r="O121" s="1">
        <v>1</v>
      </c>
      <c r="P121" s="13">
        <v>0.5</v>
      </c>
      <c r="Q121" s="14">
        <f t="shared" si="3"/>
        <v>0.74571428571428566</v>
      </c>
      <c r="R121" s="11" t="str">
        <f t="shared" si="4"/>
        <v>MEDIO</v>
      </c>
    </row>
    <row r="122" spans="1:18" x14ac:dyDescent="0.2">
      <c r="A122" s="5" t="s">
        <v>330</v>
      </c>
      <c r="B122" s="5">
        <v>40</v>
      </c>
      <c r="C122" s="6" t="str">
        <f t="shared" si="5"/>
        <v>Adulto</v>
      </c>
      <c r="D122" s="5" t="s">
        <v>48</v>
      </c>
      <c r="E122" s="5" t="s">
        <v>42</v>
      </c>
      <c r="F122" s="5" t="s">
        <v>43</v>
      </c>
      <c r="G122" s="5" t="s">
        <v>47</v>
      </c>
      <c r="H122" s="5" t="s">
        <v>51</v>
      </c>
      <c r="I122" s="5" t="s">
        <v>65</v>
      </c>
      <c r="J122" s="5">
        <v>2016</v>
      </c>
      <c r="K122" s="1">
        <v>0.33</v>
      </c>
      <c r="L122" s="1">
        <v>0.3</v>
      </c>
      <c r="M122" s="12">
        <v>0</v>
      </c>
      <c r="N122" s="12">
        <v>0.42857142857142855</v>
      </c>
      <c r="O122" s="1">
        <v>0</v>
      </c>
      <c r="P122" s="13">
        <v>0.75</v>
      </c>
      <c r="Q122" s="14">
        <f t="shared" si="3"/>
        <v>0.30142857142857143</v>
      </c>
      <c r="R122" s="11" t="str">
        <f t="shared" si="4"/>
        <v>BAJO</v>
      </c>
    </row>
    <row r="123" spans="1:18" x14ac:dyDescent="0.2">
      <c r="A123" s="5" t="s">
        <v>331</v>
      </c>
      <c r="B123" s="5">
        <v>23</v>
      </c>
      <c r="C123" s="6" t="str">
        <f t="shared" si="5"/>
        <v>Adulto Joven</v>
      </c>
      <c r="D123" s="5" t="s">
        <v>41</v>
      </c>
      <c r="E123" s="5" t="s">
        <v>42</v>
      </c>
      <c r="F123" s="5" t="s">
        <v>50</v>
      </c>
      <c r="G123" s="5" t="s">
        <v>44</v>
      </c>
      <c r="H123" s="5" t="s">
        <v>49</v>
      </c>
      <c r="I123" s="5" t="s">
        <v>45</v>
      </c>
      <c r="J123" s="5">
        <v>2014</v>
      </c>
      <c r="K123" s="1">
        <v>0.33</v>
      </c>
      <c r="L123" s="1">
        <v>0.8</v>
      </c>
      <c r="M123" s="12">
        <v>1</v>
      </c>
      <c r="N123" s="12">
        <v>0.7142857142857143</v>
      </c>
      <c r="O123" s="1">
        <v>1</v>
      </c>
      <c r="P123" s="13">
        <v>1</v>
      </c>
      <c r="Q123" s="14">
        <f t="shared" si="3"/>
        <v>0.80738095238095242</v>
      </c>
      <c r="R123" s="11" t="str">
        <f t="shared" si="4"/>
        <v>AVANZADO</v>
      </c>
    </row>
    <row r="124" spans="1:18" x14ac:dyDescent="0.2">
      <c r="A124" s="5" t="s">
        <v>332</v>
      </c>
      <c r="B124" s="5">
        <v>22</v>
      </c>
      <c r="C124" s="6" t="str">
        <f t="shared" si="5"/>
        <v>Adulto Joven</v>
      </c>
      <c r="D124" s="5" t="s">
        <v>41</v>
      </c>
      <c r="E124" s="5" t="s">
        <v>46</v>
      </c>
      <c r="F124" s="5" t="s">
        <v>43</v>
      </c>
      <c r="G124" s="5" t="s">
        <v>44</v>
      </c>
      <c r="H124" s="5" t="s">
        <v>45</v>
      </c>
      <c r="I124" s="5" t="s">
        <v>45</v>
      </c>
      <c r="J124" s="5">
        <v>2010</v>
      </c>
      <c r="K124" s="1">
        <v>0</v>
      </c>
      <c r="L124" s="1">
        <v>0.2</v>
      </c>
      <c r="M124" s="12">
        <v>0.66666666666666663</v>
      </c>
      <c r="N124" s="12">
        <v>0.42857142857142855</v>
      </c>
      <c r="O124" s="1">
        <v>0</v>
      </c>
      <c r="P124" s="13">
        <v>0.5</v>
      </c>
      <c r="Q124" s="14">
        <f t="shared" si="3"/>
        <v>0.2992063492063492</v>
      </c>
      <c r="R124" s="11" t="str">
        <f t="shared" si="4"/>
        <v>BAJO</v>
      </c>
    </row>
    <row r="125" spans="1:18" x14ac:dyDescent="0.2">
      <c r="A125" s="5" t="s">
        <v>333</v>
      </c>
      <c r="B125" s="5">
        <v>22</v>
      </c>
      <c r="C125" s="6" t="str">
        <f t="shared" si="5"/>
        <v>Adulto Joven</v>
      </c>
      <c r="D125" s="5" t="s">
        <v>48</v>
      </c>
      <c r="E125" s="5" t="s">
        <v>98</v>
      </c>
      <c r="F125" s="5" t="s">
        <v>43</v>
      </c>
      <c r="G125" s="5" t="s">
        <v>44</v>
      </c>
      <c r="H125" s="5" t="s">
        <v>45</v>
      </c>
      <c r="I125" s="5" t="s">
        <v>45</v>
      </c>
      <c r="J125" s="5">
        <v>2012</v>
      </c>
      <c r="K125" s="1">
        <v>1</v>
      </c>
      <c r="L125" s="1">
        <v>0.7</v>
      </c>
      <c r="M125" s="12">
        <v>0.33333333333333331</v>
      </c>
      <c r="N125" s="12">
        <v>0.2857142857142857</v>
      </c>
      <c r="O125" s="1">
        <v>0</v>
      </c>
      <c r="P125" s="13">
        <v>0.75</v>
      </c>
      <c r="Q125" s="14">
        <f t="shared" si="3"/>
        <v>0.51150793650793647</v>
      </c>
      <c r="R125" s="11" t="str">
        <f t="shared" si="4"/>
        <v>MEDIO</v>
      </c>
    </row>
    <row r="126" spans="1:18" x14ac:dyDescent="0.2">
      <c r="A126" s="5" t="s">
        <v>334</v>
      </c>
      <c r="B126" s="5">
        <v>19</v>
      </c>
      <c r="C126" s="6" t="str">
        <f t="shared" si="5"/>
        <v>Adulto Joven</v>
      </c>
      <c r="D126" s="5" t="s">
        <v>48</v>
      </c>
      <c r="E126" s="5" t="s">
        <v>42</v>
      </c>
      <c r="F126" s="5" t="s">
        <v>50</v>
      </c>
      <c r="G126" s="5" t="s">
        <v>44</v>
      </c>
      <c r="H126" s="5" t="s">
        <v>45</v>
      </c>
      <c r="I126" s="5" t="s">
        <v>45</v>
      </c>
      <c r="J126" s="5">
        <v>2014</v>
      </c>
      <c r="K126" s="1">
        <v>0.66</v>
      </c>
      <c r="L126" s="1">
        <v>0.6</v>
      </c>
      <c r="M126" s="12">
        <v>1</v>
      </c>
      <c r="N126" s="12">
        <v>0.5714285714285714</v>
      </c>
      <c r="O126" s="1">
        <v>1</v>
      </c>
      <c r="P126" s="13">
        <v>1</v>
      </c>
      <c r="Q126" s="14">
        <f t="shared" si="3"/>
        <v>0.8052380952380952</v>
      </c>
      <c r="R126" s="11" t="str">
        <f t="shared" si="4"/>
        <v>AVANZADO</v>
      </c>
    </row>
    <row r="127" spans="1:18" x14ac:dyDescent="0.2">
      <c r="A127" s="5" t="s">
        <v>335</v>
      </c>
      <c r="B127" s="5">
        <v>58</v>
      </c>
      <c r="C127" s="6" t="str">
        <f t="shared" si="5"/>
        <v>Adulto</v>
      </c>
      <c r="D127" s="5" t="s">
        <v>48</v>
      </c>
      <c r="E127" s="5" t="s">
        <v>99</v>
      </c>
      <c r="F127" s="5" t="s">
        <v>43</v>
      </c>
      <c r="G127" s="5" t="s">
        <v>47</v>
      </c>
      <c r="H127" s="5" t="s">
        <v>45</v>
      </c>
      <c r="I127" s="5" t="s">
        <v>51</v>
      </c>
      <c r="J127" s="5">
        <v>2015</v>
      </c>
      <c r="K127" s="1">
        <v>0.5</v>
      </c>
      <c r="L127" s="1">
        <v>1</v>
      </c>
      <c r="M127" s="12">
        <v>0.66666666666666663</v>
      </c>
      <c r="N127" s="12">
        <v>0.7142857142857143</v>
      </c>
      <c r="O127" s="1">
        <v>1</v>
      </c>
      <c r="P127" s="13">
        <v>1</v>
      </c>
      <c r="Q127" s="14">
        <f t="shared" si="3"/>
        <v>0.8134920634920636</v>
      </c>
      <c r="R127" s="11" t="str">
        <f t="shared" si="4"/>
        <v>AVANZADO</v>
      </c>
    </row>
    <row r="128" spans="1:18" x14ac:dyDescent="0.2">
      <c r="A128" s="5" t="s">
        <v>336</v>
      </c>
      <c r="B128" s="5">
        <v>58</v>
      </c>
      <c r="C128" s="6" t="str">
        <f t="shared" si="5"/>
        <v>Adulto</v>
      </c>
      <c r="D128" s="5" t="s">
        <v>41</v>
      </c>
      <c r="E128" s="5" t="s">
        <v>72</v>
      </c>
      <c r="F128" s="5" t="s">
        <v>43</v>
      </c>
      <c r="G128" s="5" t="s">
        <v>44</v>
      </c>
      <c r="H128" s="5" t="s">
        <v>51</v>
      </c>
      <c r="I128" s="5" t="s">
        <v>51</v>
      </c>
      <c r="J128" s="5">
        <v>2008</v>
      </c>
      <c r="K128" s="1">
        <v>0.33</v>
      </c>
      <c r="L128" s="1">
        <v>0.1</v>
      </c>
      <c r="M128" s="12">
        <v>1</v>
      </c>
      <c r="N128" s="12">
        <v>0.8571428571428571</v>
      </c>
      <c r="O128" s="1">
        <v>1</v>
      </c>
      <c r="P128" s="13">
        <v>0.75</v>
      </c>
      <c r="Q128" s="14">
        <f t="shared" si="3"/>
        <v>0.67285714285714293</v>
      </c>
      <c r="R128" s="11" t="str">
        <f t="shared" si="4"/>
        <v>MEDIO</v>
      </c>
    </row>
    <row r="129" spans="1:18" x14ac:dyDescent="0.2">
      <c r="A129" s="5" t="s">
        <v>337</v>
      </c>
      <c r="B129" s="5">
        <v>21</v>
      </c>
      <c r="C129" s="6" t="str">
        <f t="shared" si="5"/>
        <v>Adulto Joven</v>
      </c>
      <c r="D129" s="5" t="s">
        <v>48</v>
      </c>
      <c r="E129" s="5" t="s">
        <v>42</v>
      </c>
      <c r="F129" s="5" t="s">
        <v>43</v>
      </c>
      <c r="G129" s="5" t="s">
        <v>44</v>
      </c>
      <c r="H129" s="5" t="s">
        <v>45</v>
      </c>
      <c r="I129" s="5" t="s">
        <v>45</v>
      </c>
      <c r="J129" s="5">
        <v>2015</v>
      </c>
      <c r="K129" s="1">
        <v>1</v>
      </c>
      <c r="L129" s="1">
        <v>0.6</v>
      </c>
      <c r="M129" s="12">
        <v>1</v>
      </c>
      <c r="N129" s="12">
        <v>0.8571428571428571</v>
      </c>
      <c r="O129" s="1">
        <v>0</v>
      </c>
      <c r="P129" s="13">
        <v>0.75</v>
      </c>
      <c r="Q129" s="14">
        <f t="shared" si="3"/>
        <v>0.70119047619047625</v>
      </c>
      <c r="R129" s="11" t="str">
        <f t="shared" si="4"/>
        <v>MEDIO</v>
      </c>
    </row>
    <row r="130" spans="1:18" x14ac:dyDescent="0.2">
      <c r="A130" s="5" t="s">
        <v>338</v>
      </c>
      <c r="B130" s="5">
        <v>21</v>
      </c>
      <c r="C130" s="6" t="str">
        <f t="shared" si="5"/>
        <v>Adulto Joven</v>
      </c>
      <c r="D130" s="5" t="s">
        <v>41</v>
      </c>
      <c r="E130" s="5" t="s">
        <v>100</v>
      </c>
      <c r="F130" s="5" t="s">
        <v>43</v>
      </c>
      <c r="G130" s="5" t="s">
        <v>47</v>
      </c>
      <c r="H130" s="5" t="s">
        <v>45</v>
      </c>
      <c r="I130" s="5" t="s">
        <v>49</v>
      </c>
      <c r="J130" s="5">
        <v>2013</v>
      </c>
      <c r="K130" s="1">
        <v>0.5</v>
      </c>
      <c r="L130" s="1">
        <v>0.7</v>
      </c>
      <c r="M130" s="12">
        <v>1</v>
      </c>
      <c r="N130" s="12">
        <v>0.8571428571428571</v>
      </c>
      <c r="O130" s="1">
        <v>0</v>
      </c>
      <c r="P130" s="13">
        <v>1</v>
      </c>
      <c r="Q130" s="14">
        <f t="shared" si="3"/>
        <v>0.67619047619047612</v>
      </c>
      <c r="R130" s="11" t="str">
        <f t="shared" si="4"/>
        <v>MEDIO</v>
      </c>
    </row>
    <row r="131" spans="1:18" x14ac:dyDescent="0.2">
      <c r="A131" s="5" t="s">
        <v>339</v>
      </c>
      <c r="B131" s="5">
        <v>20</v>
      </c>
      <c r="C131" s="6" t="str">
        <f t="shared" si="5"/>
        <v>Adulto Joven</v>
      </c>
      <c r="D131" s="5" t="s">
        <v>48</v>
      </c>
      <c r="E131" s="5" t="s">
        <v>101</v>
      </c>
      <c r="F131" s="5" t="s">
        <v>43</v>
      </c>
      <c r="G131" s="5" t="s">
        <v>44</v>
      </c>
      <c r="H131" s="5" t="s">
        <v>45</v>
      </c>
      <c r="I131" s="5" t="s">
        <v>45</v>
      </c>
      <c r="J131" s="5">
        <v>2011</v>
      </c>
      <c r="K131" s="1">
        <v>0.66</v>
      </c>
      <c r="L131" s="1">
        <v>0.7</v>
      </c>
      <c r="M131" s="12">
        <v>0.66666666666666663</v>
      </c>
      <c r="N131" s="12">
        <v>0.2857142857142857</v>
      </c>
      <c r="O131" s="1">
        <v>1</v>
      </c>
      <c r="P131" s="13">
        <v>0.5</v>
      </c>
      <c r="Q131" s="14">
        <f t="shared" si="3"/>
        <v>0.63539682539682529</v>
      </c>
      <c r="R131" s="11" t="str">
        <f t="shared" si="4"/>
        <v>MEDIO</v>
      </c>
    </row>
    <row r="132" spans="1:18" x14ac:dyDescent="0.2">
      <c r="A132" s="5" t="s">
        <v>340</v>
      </c>
      <c r="B132" s="5">
        <v>35</v>
      </c>
      <c r="C132" s="6" t="str">
        <f t="shared" si="5"/>
        <v>Adulto</v>
      </c>
      <c r="D132" s="5" t="s">
        <v>41</v>
      </c>
      <c r="E132" s="5" t="s">
        <v>42</v>
      </c>
      <c r="F132" s="5" t="s">
        <v>43</v>
      </c>
      <c r="G132" s="5" t="s">
        <v>47</v>
      </c>
      <c r="H132" s="5" t="s">
        <v>51</v>
      </c>
      <c r="I132" s="5" t="s">
        <v>45</v>
      </c>
      <c r="J132" s="5">
        <v>2012</v>
      </c>
      <c r="K132" s="1">
        <v>0.33</v>
      </c>
      <c r="L132" s="1">
        <v>0.1</v>
      </c>
      <c r="M132" s="12">
        <v>0</v>
      </c>
      <c r="N132" s="12">
        <v>0.7142857142857143</v>
      </c>
      <c r="O132" s="1">
        <v>1</v>
      </c>
      <c r="P132" s="13">
        <v>0.75</v>
      </c>
      <c r="Q132" s="14">
        <f t="shared" ref="Q132:Q195" si="6">(K132+L132+M132+N132+O132+P132)/6</f>
        <v>0.48238095238095235</v>
      </c>
      <c r="R132" s="11" t="str">
        <f t="shared" ref="R132:R195" si="7">IF(AND(Q132&gt;0.75,Q132&lt;=1),"AVANZADO",IF(AND(Q132&gt;0.5,Q132&lt;=0.75),"MEDIO",IF(AND(Q132&gt;0.25,Q132&lt;=0.5),"BAJO","NINGUNO")))</f>
        <v>BAJO</v>
      </c>
    </row>
    <row r="133" spans="1:18" x14ac:dyDescent="0.2">
      <c r="A133" s="5" t="s">
        <v>341</v>
      </c>
      <c r="B133" s="5">
        <v>32</v>
      </c>
      <c r="C133" s="6" t="str">
        <f t="shared" ref="C133:C196" si="8">IF((B133&lt;18),"Niño/Adolescente",(IF(AND((B133&gt;17),(B133&lt;30)),"Adulto Joven",(IF(AND((B133&gt;29),(B133&lt;60)),"Adulto","Adulto Mayor")))))</f>
        <v>Adulto</v>
      </c>
      <c r="D133" s="5" t="s">
        <v>48</v>
      </c>
      <c r="E133" s="5" t="s">
        <v>42</v>
      </c>
      <c r="F133" s="5" t="s">
        <v>43</v>
      </c>
      <c r="G133" s="5" t="s">
        <v>47</v>
      </c>
      <c r="H133" s="5" t="s">
        <v>51</v>
      </c>
      <c r="I133" s="5" t="s">
        <v>51</v>
      </c>
      <c r="J133" s="5">
        <v>2013</v>
      </c>
      <c r="K133" s="1">
        <v>0</v>
      </c>
      <c r="L133" s="1">
        <v>0.3</v>
      </c>
      <c r="M133" s="12">
        <v>0.66666666666666663</v>
      </c>
      <c r="N133" s="12">
        <v>0.2857142857142857</v>
      </c>
      <c r="O133" s="1">
        <v>0</v>
      </c>
      <c r="P133" s="13">
        <v>0.5</v>
      </c>
      <c r="Q133" s="14">
        <f t="shared" si="6"/>
        <v>0.29206349206349208</v>
      </c>
      <c r="R133" s="11" t="str">
        <f t="shared" si="7"/>
        <v>BAJO</v>
      </c>
    </row>
    <row r="134" spans="1:18" x14ac:dyDescent="0.2">
      <c r="A134" s="5" t="s">
        <v>342</v>
      </c>
      <c r="B134" s="5">
        <v>25</v>
      </c>
      <c r="C134" s="6" t="str">
        <f t="shared" si="8"/>
        <v>Adulto Joven</v>
      </c>
      <c r="D134" s="5" t="s">
        <v>48</v>
      </c>
      <c r="E134" s="5" t="s">
        <v>66</v>
      </c>
      <c r="F134" s="5" t="s">
        <v>43</v>
      </c>
      <c r="G134" s="5" t="s">
        <v>44</v>
      </c>
      <c r="H134" s="5" t="s">
        <v>45</v>
      </c>
      <c r="I134" s="5" t="s">
        <v>45</v>
      </c>
      <c r="J134" s="5">
        <v>2010</v>
      </c>
      <c r="K134" s="1">
        <v>0.25</v>
      </c>
      <c r="L134" s="1">
        <v>0.3</v>
      </c>
      <c r="M134" s="12">
        <v>0</v>
      </c>
      <c r="N134" s="12">
        <v>1</v>
      </c>
      <c r="O134" s="1">
        <v>0</v>
      </c>
      <c r="P134" s="13">
        <v>0.5</v>
      </c>
      <c r="Q134" s="14">
        <f t="shared" si="6"/>
        <v>0.34166666666666662</v>
      </c>
      <c r="R134" s="11" t="str">
        <f t="shared" si="7"/>
        <v>BAJO</v>
      </c>
    </row>
    <row r="135" spans="1:18" x14ac:dyDescent="0.2">
      <c r="A135" s="5" t="s">
        <v>343</v>
      </c>
      <c r="B135" s="5">
        <v>24</v>
      </c>
      <c r="C135" s="6" t="str">
        <f t="shared" si="8"/>
        <v>Adulto Joven</v>
      </c>
      <c r="D135" s="5" t="s">
        <v>41</v>
      </c>
      <c r="E135" s="5" t="s">
        <v>42</v>
      </c>
      <c r="F135" s="5" t="s">
        <v>43</v>
      </c>
      <c r="G135" s="5" t="s">
        <v>44</v>
      </c>
      <c r="H135" s="5" t="s">
        <v>45</v>
      </c>
      <c r="I135" s="5" t="s">
        <v>45</v>
      </c>
      <c r="J135" s="5">
        <v>2005</v>
      </c>
      <c r="K135" s="1">
        <v>0.33</v>
      </c>
      <c r="L135" s="1">
        <v>0.4</v>
      </c>
      <c r="M135" s="12">
        <v>0.33333333333333331</v>
      </c>
      <c r="N135" s="12">
        <v>0.2857142857142857</v>
      </c>
      <c r="O135" s="1">
        <v>1</v>
      </c>
      <c r="P135" s="13">
        <v>0.5</v>
      </c>
      <c r="Q135" s="14">
        <f t="shared" si="6"/>
        <v>0.47484126984126984</v>
      </c>
      <c r="R135" s="11" t="str">
        <f t="shared" si="7"/>
        <v>BAJO</v>
      </c>
    </row>
    <row r="136" spans="1:18" x14ac:dyDescent="0.2">
      <c r="A136" s="5" t="s">
        <v>344</v>
      </c>
      <c r="B136" s="5">
        <v>30</v>
      </c>
      <c r="C136" s="6" t="str">
        <f t="shared" si="8"/>
        <v>Adulto</v>
      </c>
      <c r="D136" s="5" t="s">
        <v>41</v>
      </c>
      <c r="E136" s="5" t="s">
        <v>57</v>
      </c>
      <c r="F136" s="5" t="s">
        <v>43</v>
      </c>
      <c r="G136" s="5" t="s">
        <v>44</v>
      </c>
      <c r="H136" s="5" t="s">
        <v>51</v>
      </c>
      <c r="I136" s="5" t="s">
        <v>51</v>
      </c>
      <c r="J136" s="5">
        <v>2012</v>
      </c>
      <c r="K136" s="1">
        <v>0.33</v>
      </c>
      <c r="L136" s="1">
        <v>0.1</v>
      </c>
      <c r="M136" s="12">
        <v>0</v>
      </c>
      <c r="N136" s="12">
        <v>1</v>
      </c>
      <c r="O136" s="1">
        <v>1</v>
      </c>
      <c r="P136" s="13">
        <v>0</v>
      </c>
      <c r="Q136" s="14">
        <f t="shared" si="6"/>
        <v>0.40500000000000003</v>
      </c>
      <c r="R136" s="11" t="str">
        <f t="shared" si="7"/>
        <v>BAJO</v>
      </c>
    </row>
    <row r="137" spans="1:18" x14ac:dyDescent="0.2">
      <c r="A137" s="5" t="s">
        <v>345</v>
      </c>
      <c r="B137" s="5">
        <v>22</v>
      </c>
      <c r="C137" s="6" t="str">
        <f t="shared" si="8"/>
        <v>Adulto Joven</v>
      </c>
      <c r="D137" s="5" t="s">
        <v>41</v>
      </c>
      <c r="E137" s="5" t="s">
        <v>95</v>
      </c>
      <c r="F137" s="5" t="s">
        <v>43</v>
      </c>
      <c r="G137" s="5" t="s">
        <v>44</v>
      </c>
      <c r="H137" s="5" t="s">
        <v>51</v>
      </c>
      <c r="I137" s="5" t="s">
        <v>45</v>
      </c>
      <c r="J137" s="5">
        <v>2009</v>
      </c>
      <c r="K137" s="1">
        <v>0.66</v>
      </c>
      <c r="L137" s="1">
        <v>0.3</v>
      </c>
      <c r="M137" s="12">
        <v>0.66666666666666663</v>
      </c>
      <c r="N137" s="12">
        <v>0.5714285714285714</v>
      </c>
      <c r="O137" s="1">
        <v>1</v>
      </c>
      <c r="P137" s="13">
        <v>0.5</v>
      </c>
      <c r="Q137" s="14">
        <f t="shared" si="6"/>
        <v>0.61634920634920631</v>
      </c>
      <c r="R137" s="11" t="str">
        <f t="shared" si="7"/>
        <v>MEDIO</v>
      </c>
    </row>
    <row r="138" spans="1:18" x14ac:dyDescent="0.2">
      <c r="A138" s="5" t="s">
        <v>346</v>
      </c>
      <c r="B138" s="5">
        <v>27</v>
      </c>
      <c r="C138" s="6" t="str">
        <f t="shared" si="8"/>
        <v>Adulto Joven</v>
      </c>
      <c r="D138" s="5" t="s">
        <v>41</v>
      </c>
      <c r="E138" s="5" t="s">
        <v>42</v>
      </c>
      <c r="F138" s="5" t="s">
        <v>43</v>
      </c>
      <c r="G138" s="5" t="s">
        <v>44</v>
      </c>
      <c r="H138" s="5" t="s">
        <v>45</v>
      </c>
      <c r="I138" s="5" t="s">
        <v>51</v>
      </c>
      <c r="J138" s="5">
        <v>2011</v>
      </c>
      <c r="K138" s="1">
        <v>1</v>
      </c>
      <c r="L138" s="1">
        <v>0.6</v>
      </c>
      <c r="M138" s="12">
        <v>0.66666666666666663</v>
      </c>
      <c r="N138" s="12">
        <v>0.8571428571428571</v>
      </c>
      <c r="O138" s="1">
        <v>1</v>
      </c>
      <c r="P138" s="13">
        <v>0.75</v>
      </c>
      <c r="Q138" s="14">
        <f t="shared" si="6"/>
        <v>0.81230158730158719</v>
      </c>
      <c r="R138" s="11" t="str">
        <f t="shared" si="7"/>
        <v>AVANZADO</v>
      </c>
    </row>
    <row r="139" spans="1:18" x14ac:dyDescent="0.2">
      <c r="A139" s="5" t="s">
        <v>347</v>
      </c>
      <c r="B139" s="5">
        <v>27</v>
      </c>
      <c r="C139" s="6" t="str">
        <f t="shared" si="8"/>
        <v>Adulto Joven</v>
      </c>
      <c r="D139" s="5" t="s">
        <v>41</v>
      </c>
      <c r="E139" s="5" t="s">
        <v>57</v>
      </c>
      <c r="F139" s="5" t="s">
        <v>43</v>
      </c>
      <c r="G139" s="5" t="s">
        <v>44</v>
      </c>
      <c r="H139" s="5" t="s">
        <v>49</v>
      </c>
      <c r="I139" s="5" t="s">
        <v>45</v>
      </c>
      <c r="J139" s="5">
        <v>2015</v>
      </c>
      <c r="K139" s="1">
        <v>0.33</v>
      </c>
      <c r="L139" s="1">
        <v>0.1</v>
      </c>
      <c r="M139" s="12">
        <v>0</v>
      </c>
      <c r="N139" s="12">
        <v>0</v>
      </c>
      <c r="O139" s="1">
        <v>1</v>
      </c>
      <c r="P139" s="13">
        <v>1</v>
      </c>
      <c r="Q139" s="14">
        <f t="shared" si="6"/>
        <v>0.40500000000000003</v>
      </c>
      <c r="R139" s="11" t="str">
        <f t="shared" si="7"/>
        <v>BAJO</v>
      </c>
    </row>
    <row r="140" spans="1:18" x14ac:dyDescent="0.2">
      <c r="A140" s="5" t="s">
        <v>348</v>
      </c>
      <c r="B140" s="5">
        <v>22</v>
      </c>
      <c r="C140" s="6" t="str">
        <f t="shared" si="8"/>
        <v>Adulto Joven</v>
      </c>
      <c r="D140" s="5" t="s">
        <v>48</v>
      </c>
      <c r="E140" s="5" t="s">
        <v>46</v>
      </c>
      <c r="F140" s="5" t="s">
        <v>50</v>
      </c>
      <c r="G140" s="5" t="s">
        <v>47</v>
      </c>
      <c r="H140" s="5" t="s">
        <v>45</v>
      </c>
      <c r="I140" s="5" t="s">
        <v>45</v>
      </c>
      <c r="J140" s="5">
        <v>2010</v>
      </c>
      <c r="K140" s="1">
        <v>0.5</v>
      </c>
      <c r="L140" s="1">
        <v>0.5</v>
      </c>
      <c r="M140" s="12">
        <v>1</v>
      </c>
      <c r="N140" s="12">
        <v>1</v>
      </c>
      <c r="O140" s="1">
        <v>0</v>
      </c>
      <c r="P140" s="13">
        <v>1</v>
      </c>
      <c r="Q140" s="14">
        <f t="shared" si="6"/>
        <v>0.66666666666666663</v>
      </c>
      <c r="R140" s="11" t="str">
        <f t="shared" si="7"/>
        <v>MEDIO</v>
      </c>
    </row>
    <row r="141" spans="1:18" x14ac:dyDescent="0.2">
      <c r="A141" s="5" t="s">
        <v>349</v>
      </c>
      <c r="B141" s="5">
        <v>19</v>
      </c>
      <c r="C141" s="6" t="str">
        <f t="shared" si="8"/>
        <v>Adulto Joven</v>
      </c>
      <c r="D141" s="5" t="s">
        <v>41</v>
      </c>
      <c r="E141" s="5" t="s">
        <v>42</v>
      </c>
      <c r="F141" s="5" t="s">
        <v>43</v>
      </c>
      <c r="G141" s="5" t="s">
        <v>47</v>
      </c>
      <c r="H141" s="5" t="s">
        <v>45</v>
      </c>
      <c r="I141" s="5" t="s">
        <v>51</v>
      </c>
      <c r="J141" s="5">
        <v>2010</v>
      </c>
      <c r="K141" s="1">
        <v>0.66</v>
      </c>
      <c r="L141" s="1">
        <v>0.1</v>
      </c>
      <c r="M141" s="12">
        <v>0.66666666666666663</v>
      </c>
      <c r="N141" s="12">
        <v>0.2857142857142857</v>
      </c>
      <c r="O141" s="1">
        <v>1</v>
      </c>
      <c r="P141" s="13">
        <v>0.75</v>
      </c>
      <c r="Q141" s="14">
        <f t="shared" si="6"/>
        <v>0.57706349206349206</v>
      </c>
      <c r="R141" s="11" t="str">
        <f t="shared" si="7"/>
        <v>MEDIO</v>
      </c>
    </row>
    <row r="142" spans="1:18" x14ac:dyDescent="0.2">
      <c r="A142" s="5" t="s">
        <v>350</v>
      </c>
      <c r="B142" s="5">
        <v>23</v>
      </c>
      <c r="C142" s="6" t="str">
        <f t="shared" si="8"/>
        <v>Adulto Joven</v>
      </c>
      <c r="D142" s="5" t="s">
        <v>41</v>
      </c>
      <c r="E142" s="5" t="s">
        <v>102</v>
      </c>
      <c r="F142" s="5" t="s">
        <v>43</v>
      </c>
      <c r="G142" s="5" t="s">
        <v>47</v>
      </c>
      <c r="H142" s="5" t="s">
        <v>51</v>
      </c>
      <c r="I142" s="5" t="s">
        <v>51</v>
      </c>
      <c r="J142" s="5">
        <v>2010</v>
      </c>
      <c r="K142" s="1">
        <v>1</v>
      </c>
      <c r="L142" s="1">
        <v>0.6</v>
      </c>
      <c r="M142" s="12">
        <v>0.66666666666666663</v>
      </c>
      <c r="N142" s="12">
        <v>1</v>
      </c>
      <c r="O142" s="1">
        <v>0</v>
      </c>
      <c r="P142" s="13">
        <v>0.75</v>
      </c>
      <c r="Q142" s="14">
        <f t="shared" si="6"/>
        <v>0.6694444444444444</v>
      </c>
      <c r="R142" s="11" t="str">
        <f t="shared" si="7"/>
        <v>MEDIO</v>
      </c>
    </row>
    <row r="143" spans="1:18" x14ac:dyDescent="0.2">
      <c r="A143" s="5" t="s">
        <v>351</v>
      </c>
      <c r="B143" s="5">
        <v>27</v>
      </c>
      <c r="C143" s="6" t="str">
        <f t="shared" si="8"/>
        <v>Adulto Joven</v>
      </c>
      <c r="D143" s="5" t="s">
        <v>48</v>
      </c>
      <c r="E143" s="5" t="s">
        <v>42</v>
      </c>
      <c r="F143" s="5" t="s">
        <v>50</v>
      </c>
      <c r="G143" s="5" t="s">
        <v>44</v>
      </c>
      <c r="H143" s="5" t="s">
        <v>49</v>
      </c>
      <c r="I143" s="5" t="s">
        <v>49</v>
      </c>
      <c r="J143" s="5">
        <v>2008</v>
      </c>
      <c r="K143" s="1">
        <v>0.33</v>
      </c>
      <c r="L143" s="1">
        <v>0.4</v>
      </c>
      <c r="M143" s="12">
        <v>0.66666666666666663</v>
      </c>
      <c r="N143" s="12">
        <v>0.42857142857142855</v>
      </c>
      <c r="O143" s="1">
        <v>0</v>
      </c>
      <c r="P143" s="13">
        <v>0.75</v>
      </c>
      <c r="Q143" s="14">
        <f t="shared" si="6"/>
        <v>0.4292063492063492</v>
      </c>
      <c r="R143" s="11" t="str">
        <f t="shared" si="7"/>
        <v>BAJO</v>
      </c>
    </row>
    <row r="144" spans="1:18" x14ac:dyDescent="0.2">
      <c r="A144" s="5" t="s">
        <v>352</v>
      </c>
      <c r="B144" s="5">
        <v>27</v>
      </c>
      <c r="C144" s="6" t="str">
        <f t="shared" si="8"/>
        <v>Adulto Joven</v>
      </c>
      <c r="D144" s="5" t="s">
        <v>41</v>
      </c>
      <c r="E144" s="5" t="s">
        <v>103</v>
      </c>
      <c r="F144" s="5" t="s">
        <v>43</v>
      </c>
      <c r="G144" s="5" t="s">
        <v>44</v>
      </c>
      <c r="H144" s="5" t="s">
        <v>49</v>
      </c>
      <c r="I144" s="5" t="s">
        <v>45</v>
      </c>
      <c r="J144" s="5">
        <v>2010</v>
      </c>
      <c r="K144" s="1">
        <v>0.33</v>
      </c>
      <c r="L144" s="1">
        <v>0.2</v>
      </c>
      <c r="M144" s="12">
        <v>0</v>
      </c>
      <c r="N144" s="12">
        <v>0.2857142857142857</v>
      </c>
      <c r="O144" s="1">
        <v>1</v>
      </c>
      <c r="P144" s="13">
        <v>0</v>
      </c>
      <c r="Q144" s="14">
        <f t="shared" si="6"/>
        <v>0.30261904761904762</v>
      </c>
      <c r="R144" s="11" t="str">
        <f t="shared" si="7"/>
        <v>BAJO</v>
      </c>
    </row>
    <row r="145" spans="1:18" x14ac:dyDescent="0.2">
      <c r="A145" s="5" t="s">
        <v>353</v>
      </c>
      <c r="B145" s="5">
        <v>22</v>
      </c>
      <c r="C145" s="6" t="str">
        <f t="shared" si="8"/>
        <v>Adulto Joven</v>
      </c>
      <c r="D145" s="5" t="s">
        <v>41</v>
      </c>
      <c r="E145" s="5" t="s">
        <v>95</v>
      </c>
      <c r="F145" s="5" t="s">
        <v>43</v>
      </c>
      <c r="G145" s="5" t="s">
        <v>44</v>
      </c>
      <c r="H145" s="5" t="s">
        <v>51</v>
      </c>
      <c r="I145" s="5" t="s">
        <v>45</v>
      </c>
      <c r="J145" s="5">
        <v>2009</v>
      </c>
      <c r="K145" s="1">
        <v>0.66</v>
      </c>
      <c r="L145" s="1">
        <v>0.3</v>
      </c>
      <c r="M145" s="12">
        <v>0.66666666666666663</v>
      </c>
      <c r="N145" s="12">
        <v>0.5714285714285714</v>
      </c>
      <c r="O145" s="1">
        <v>1</v>
      </c>
      <c r="P145" s="13">
        <v>0.5</v>
      </c>
      <c r="Q145" s="14">
        <f t="shared" si="6"/>
        <v>0.61634920634920631</v>
      </c>
      <c r="R145" s="11" t="str">
        <f t="shared" si="7"/>
        <v>MEDIO</v>
      </c>
    </row>
    <row r="146" spans="1:18" x14ac:dyDescent="0.2">
      <c r="A146" s="5" t="s">
        <v>354</v>
      </c>
      <c r="B146" s="5">
        <v>26</v>
      </c>
      <c r="C146" s="6" t="str">
        <f t="shared" si="8"/>
        <v>Adulto Joven</v>
      </c>
      <c r="D146" s="5" t="s">
        <v>48</v>
      </c>
      <c r="E146" s="5" t="s">
        <v>104</v>
      </c>
      <c r="F146" s="5" t="s">
        <v>43</v>
      </c>
      <c r="G146" s="5" t="s">
        <v>44</v>
      </c>
      <c r="H146" s="5" t="s">
        <v>45</v>
      </c>
      <c r="I146" s="5" t="s">
        <v>51</v>
      </c>
      <c r="J146" s="5">
        <v>2012</v>
      </c>
      <c r="K146" s="1">
        <v>0.33</v>
      </c>
      <c r="L146" s="1">
        <v>0.6</v>
      </c>
      <c r="M146" s="12">
        <v>0</v>
      </c>
      <c r="N146" s="12">
        <v>0.2857142857142857</v>
      </c>
      <c r="O146" s="1">
        <v>1</v>
      </c>
      <c r="P146" s="13">
        <v>0.5</v>
      </c>
      <c r="Q146" s="14">
        <f t="shared" si="6"/>
        <v>0.45261904761904764</v>
      </c>
      <c r="R146" s="11" t="str">
        <f t="shared" si="7"/>
        <v>BAJO</v>
      </c>
    </row>
    <row r="147" spans="1:18" x14ac:dyDescent="0.2">
      <c r="A147" s="5" t="s">
        <v>355</v>
      </c>
      <c r="B147" s="5">
        <v>32</v>
      </c>
      <c r="C147" s="6" t="str">
        <f t="shared" si="8"/>
        <v>Adulto</v>
      </c>
      <c r="D147" s="5" t="s">
        <v>41</v>
      </c>
      <c r="E147" s="5" t="s">
        <v>72</v>
      </c>
      <c r="F147" s="5" t="s">
        <v>43</v>
      </c>
      <c r="G147" s="5" t="s">
        <v>47</v>
      </c>
      <c r="H147" s="5" t="s">
        <v>51</v>
      </c>
      <c r="I147" s="5" t="s">
        <v>51</v>
      </c>
      <c r="J147" s="5">
        <v>2010</v>
      </c>
      <c r="K147" s="1">
        <v>0.33</v>
      </c>
      <c r="L147" s="1">
        <v>0.1</v>
      </c>
      <c r="M147" s="12">
        <v>1</v>
      </c>
      <c r="N147" s="12">
        <v>0</v>
      </c>
      <c r="O147" s="1">
        <v>1</v>
      </c>
      <c r="P147" s="13">
        <v>1</v>
      </c>
      <c r="Q147" s="14">
        <f t="shared" si="6"/>
        <v>0.57166666666666666</v>
      </c>
      <c r="R147" s="11" t="str">
        <f t="shared" si="7"/>
        <v>MEDIO</v>
      </c>
    </row>
    <row r="148" spans="1:18" x14ac:dyDescent="0.2">
      <c r="A148" s="5" t="s">
        <v>356</v>
      </c>
      <c r="B148" s="5">
        <v>27</v>
      </c>
      <c r="C148" s="6" t="str">
        <f t="shared" si="8"/>
        <v>Adulto Joven</v>
      </c>
      <c r="D148" s="5" t="s">
        <v>48</v>
      </c>
      <c r="E148" s="5" t="s">
        <v>42</v>
      </c>
      <c r="F148" s="5" t="s">
        <v>43</v>
      </c>
      <c r="G148" s="5" t="s">
        <v>47</v>
      </c>
      <c r="H148" s="5" t="s">
        <v>45</v>
      </c>
      <c r="I148" s="5" t="s">
        <v>45</v>
      </c>
      <c r="J148" s="5">
        <v>2008</v>
      </c>
      <c r="K148" s="1">
        <v>0.66</v>
      </c>
      <c r="L148" s="1">
        <v>0.4</v>
      </c>
      <c r="M148" s="12">
        <v>1</v>
      </c>
      <c r="N148" s="12">
        <v>0.8571428571428571</v>
      </c>
      <c r="O148" s="1">
        <v>1</v>
      </c>
      <c r="P148" s="13">
        <v>0.5</v>
      </c>
      <c r="Q148" s="14">
        <f t="shared" si="6"/>
        <v>0.73619047619047617</v>
      </c>
      <c r="R148" s="11" t="str">
        <f t="shared" si="7"/>
        <v>MEDIO</v>
      </c>
    </row>
    <row r="149" spans="1:18" x14ac:dyDescent="0.2">
      <c r="A149" s="5" t="s">
        <v>357</v>
      </c>
      <c r="B149" s="5">
        <v>31</v>
      </c>
      <c r="C149" s="6" t="str">
        <f t="shared" si="8"/>
        <v>Adulto</v>
      </c>
      <c r="D149" s="5" t="s">
        <v>48</v>
      </c>
      <c r="E149" s="5" t="s">
        <v>42</v>
      </c>
      <c r="F149" s="5" t="s">
        <v>43</v>
      </c>
      <c r="G149" s="5" t="s">
        <v>70</v>
      </c>
      <c r="H149" s="5" t="s">
        <v>45</v>
      </c>
      <c r="I149" s="5" t="s">
        <v>51</v>
      </c>
      <c r="J149" s="5">
        <v>2014</v>
      </c>
      <c r="K149" s="1">
        <v>0</v>
      </c>
      <c r="L149" s="1">
        <v>0.4</v>
      </c>
      <c r="M149" s="12">
        <v>0</v>
      </c>
      <c r="N149" s="12">
        <v>0.7142857142857143</v>
      </c>
      <c r="O149" s="1">
        <v>1</v>
      </c>
      <c r="P149" s="13">
        <v>0.5</v>
      </c>
      <c r="Q149" s="14">
        <f t="shared" si="6"/>
        <v>0.43571428571428572</v>
      </c>
      <c r="R149" s="11" t="str">
        <f t="shared" si="7"/>
        <v>BAJO</v>
      </c>
    </row>
    <row r="150" spans="1:18" x14ac:dyDescent="0.2">
      <c r="A150" s="5" t="s">
        <v>358</v>
      </c>
      <c r="B150" s="5">
        <v>25</v>
      </c>
      <c r="C150" s="6" t="str">
        <f t="shared" si="8"/>
        <v>Adulto Joven</v>
      </c>
      <c r="D150" s="5" t="s">
        <v>41</v>
      </c>
      <c r="E150" s="5" t="s">
        <v>105</v>
      </c>
      <c r="F150" s="5" t="s">
        <v>50</v>
      </c>
      <c r="G150" s="5" t="s">
        <v>44</v>
      </c>
      <c r="H150" s="5" t="s">
        <v>45</v>
      </c>
      <c r="I150" s="5" t="s">
        <v>45</v>
      </c>
      <c r="J150" s="5">
        <v>2011</v>
      </c>
      <c r="K150" s="1">
        <v>0.33</v>
      </c>
      <c r="L150" s="1">
        <v>0.4</v>
      </c>
      <c r="M150" s="12">
        <v>0</v>
      </c>
      <c r="N150" s="12">
        <v>1</v>
      </c>
      <c r="O150" s="1">
        <v>0</v>
      </c>
      <c r="P150" s="13">
        <v>0.75</v>
      </c>
      <c r="Q150" s="14">
        <f t="shared" si="6"/>
        <v>0.41333333333333333</v>
      </c>
      <c r="R150" s="11" t="str">
        <f t="shared" si="7"/>
        <v>BAJO</v>
      </c>
    </row>
    <row r="151" spans="1:18" x14ac:dyDescent="0.2">
      <c r="A151" s="5" t="s">
        <v>359</v>
      </c>
      <c r="B151" s="5">
        <v>27</v>
      </c>
      <c r="C151" s="6" t="str">
        <f t="shared" si="8"/>
        <v>Adulto Joven</v>
      </c>
      <c r="D151" s="5" t="s">
        <v>41</v>
      </c>
      <c r="E151" s="5" t="s">
        <v>72</v>
      </c>
      <c r="F151" s="5" t="s">
        <v>43</v>
      </c>
      <c r="G151" s="5" t="s">
        <v>47</v>
      </c>
      <c r="H151" s="5" t="s">
        <v>51</v>
      </c>
      <c r="I151" s="5" t="s">
        <v>49</v>
      </c>
      <c r="J151" s="5">
        <v>2011</v>
      </c>
      <c r="K151" s="1">
        <v>0.33</v>
      </c>
      <c r="L151" s="1">
        <v>0.4</v>
      </c>
      <c r="M151" s="12">
        <v>0.33333333333333331</v>
      </c>
      <c r="N151" s="12">
        <v>0.8571428571428571</v>
      </c>
      <c r="O151" s="1">
        <v>1</v>
      </c>
      <c r="P151" s="13">
        <v>0.5</v>
      </c>
      <c r="Q151" s="14">
        <f t="shared" si="6"/>
        <v>0.57007936507936507</v>
      </c>
      <c r="R151" s="11" t="str">
        <f t="shared" si="7"/>
        <v>MEDIO</v>
      </c>
    </row>
    <row r="152" spans="1:18" x14ac:dyDescent="0.2">
      <c r="A152" s="5" t="s">
        <v>360</v>
      </c>
      <c r="B152" s="5">
        <v>20</v>
      </c>
      <c r="C152" s="6" t="str">
        <f t="shared" si="8"/>
        <v>Adulto Joven</v>
      </c>
      <c r="D152" s="5" t="s">
        <v>48</v>
      </c>
      <c r="E152" s="5" t="s">
        <v>66</v>
      </c>
      <c r="F152" s="5" t="s">
        <v>43</v>
      </c>
      <c r="G152" s="5" t="s">
        <v>47</v>
      </c>
      <c r="H152" s="5" t="s">
        <v>51</v>
      </c>
      <c r="I152" s="5" t="s">
        <v>51</v>
      </c>
      <c r="J152" s="5">
        <v>2010</v>
      </c>
      <c r="K152" s="1">
        <v>0</v>
      </c>
      <c r="L152" s="1">
        <v>0.1</v>
      </c>
      <c r="M152" s="12">
        <v>1</v>
      </c>
      <c r="N152" s="12">
        <v>0.7142857142857143</v>
      </c>
      <c r="O152" s="1">
        <v>0</v>
      </c>
      <c r="P152" s="13">
        <v>0.5</v>
      </c>
      <c r="Q152" s="14">
        <f t="shared" si="6"/>
        <v>0.38571428571428573</v>
      </c>
      <c r="R152" s="11" t="str">
        <f t="shared" si="7"/>
        <v>BAJO</v>
      </c>
    </row>
    <row r="153" spans="1:18" x14ac:dyDescent="0.2">
      <c r="A153" s="5" t="s">
        <v>361</v>
      </c>
      <c r="B153" s="5">
        <v>28</v>
      </c>
      <c r="C153" s="6" t="str">
        <f t="shared" si="8"/>
        <v>Adulto Joven</v>
      </c>
      <c r="D153" s="5" t="s">
        <v>41</v>
      </c>
      <c r="E153" s="5" t="s">
        <v>106</v>
      </c>
      <c r="F153" s="5" t="s">
        <v>43</v>
      </c>
      <c r="G153" s="5" t="s">
        <v>47</v>
      </c>
      <c r="H153" s="5" t="s">
        <v>45</v>
      </c>
      <c r="I153" s="5" t="s">
        <v>49</v>
      </c>
      <c r="J153" s="5">
        <v>2015</v>
      </c>
      <c r="K153" s="1">
        <v>0.33</v>
      </c>
      <c r="L153" s="1">
        <v>0</v>
      </c>
      <c r="M153" s="12">
        <v>1</v>
      </c>
      <c r="N153" s="12">
        <v>1</v>
      </c>
      <c r="O153" s="1">
        <v>0</v>
      </c>
      <c r="P153" s="13">
        <v>0.75</v>
      </c>
      <c r="Q153" s="14">
        <f t="shared" si="6"/>
        <v>0.51333333333333331</v>
      </c>
      <c r="R153" s="11" t="str">
        <f t="shared" si="7"/>
        <v>MEDIO</v>
      </c>
    </row>
    <row r="154" spans="1:18" x14ac:dyDescent="0.2">
      <c r="A154" s="5" t="s">
        <v>362</v>
      </c>
      <c r="B154" s="5">
        <v>27</v>
      </c>
      <c r="C154" s="6" t="str">
        <f t="shared" si="8"/>
        <v>Adulto Joven</v>
      </c>
      <c r="D154" s="5" t="s">
        <v>48</v>
      </c>
      <c r="E154" s="5" t="s">
        <v>42</v>
      </c>
      <c r="F154" s="5" t="s">
        <v>43</v>
      </c>
      <c r="G154" s="5" t="s">
        <v>47</v>
      </c>
      <c r="H154" s="5" t="s">
        <v>45</v>
      </c>
      <c r="I154" s="5" t="s">
        <v>45</v>
      </c>
      <c r="J154" s="5">
        <v>2010</v>
      </c>
      <c r="K154" s="1">
        <v>0.66</v>
      </c>
      <c r="L154" s="1">
        <v>0.4</v>
      </c>
      <c r="M154" s="12">
        <v>1</v>
      </c>
      <c r="N154" s="12">
        <v>0.5714285714285714</v>
      </c>
      <c r="O154" s="1">
        <v>1</v>
      </c>
      <c r="P154" s="13">
        <v>0.5</v>
      </c>
      <c r="Q154" s="14">
        <f t="shared" si="6"/>
        <v>0.68857142857142861</v>
      </c>
      <c r="R154" s="11" t="str">
        <f t="shared" si="7"/>
        <v>MEDIO</v>
      </c>
    </row>
    <row r="155" spans="1:18" x14ac:dyDescent="0.2">
      <c r="A155" s="5" t="s">
        <v>363</v>
      </c>
      <c r="B155" s="5">
        <v>24</v>
      </c>
      <c r="C155" s="6" t="str">
        <f t="shared" si="8"/>
        <v>Adulto Joven</v>
      </c>
      <c r="D155" s="5" t="s">
        <v>48</v>
      </c>
      <c r="E155" s="5" t="s">
        <v>57</v>
      </c>
      <c r="F155" s="5" t="s">
        <v>43</v>
      </c>
      <c r="G155" s="5" t="s">
        <v>44</v>
      </c>
      <c r="H155" s="5" t="s">
        <v>45</v>
      </c>
      <c r="I155" s="5" t="s">
        <v>45</v>
      </c>
      <c r="J155" s="5">
        <v>2007</v>
      </c>
      <c r="K155" s="1">
        <v>0.33</v>
      </c>
      <c r="L155" s="1">
        <v>0.1</v>
      </c>
      <c r="M155" s="12">
        <v>1</v>
      </c>
      <c r="N155" s="12">
        <v>0.8571428571428571</v>
      </c>
      <c r="O155" s="1">
        <v>1</v>
      </c>
      <c r="P155" s="13">
        <v>0.5</v>
      </c>
      <c r="Q155" s="14">
        <f t="shared" si="6"/>
        <v>0.63119047619047619</v>
      </c>
      <c r="R155" s="11" t="str">
        <f t="shared" si="7"/>
        <v>MEDIO</v>
      </c>
    </row>
    <row r="156" spans="1:18" x14ac:dyDescent="0.2">
      <c r="A156" s="5" t="s">
        <v>364</v>
      </c>
      <c r="B156" s="5">
        <v>27</v>
      </c>
      <c r="C156" s="6" t="str">
        <f t="shared" si="8"/>
        <v>Adulto Joven</v>
      </c>
      <c r="D156" s="5" t="s">
        <v>48</v>
      </c>
      <c r="E156" s="5" t="s">
        <v>107</v>
      </c>
      <c r="F156" s="5" t="s">
        <v>50</v>
      </c>
      <c r="G156" s="5" t="s">
        <v>70</v>
      </c>
      <c r="H156" s="5" t="s">
        <v>49</v>
      </c>
      <c r="I156" s="5" t="s">
        <v>49</v>
      </c>
      <c r="J156" s="5">
        <v>2016</v>
      </c>
      <c r="K156" s="1">
        <v>0.66</v>
      </c>
      <c r="L156" s="1">
        <v>0.5</v>
      </c>
      <c r="M156" s="12">
        <v>1</v>
      </c>
      <c r="N156" s="12">
        <v>1</v>
      </c>
      <c r="O156" s="1">
        <v>1</v>
      </c>
      <c r="P156" s="13">
        <v>0.75</v>
      </c>
      <c r="Q156" s="14">
        <f t="shared" si="6"/>
        <v>0.81833333333333336</v>
      </c>
      <c r="R156" s="11" t="str">
        <f t="shared" si="7"/>
        <v>AVANZADO</v>
      </c>
    </row>
    <row r="157" spans="1:18" x14ac:dyDescent="0.2">
      <c r="A157" s="5" t="s">
        <v>365</v>
      </c>
      <c r="B157" s="5">
        <v>25</v>
      </c>
      <c r="C157" s="6" t="str">
        <f t="shared" si="8"/>
        <v>Adulto Joven</v>
      </c>
      <c r="D157" s="5" t="s">
        <v>48</v>
      </c>
      <c r="E157" s="5" t="s">
        <v>57</v>
      </c>
      <c r="F157" s="5" t="s">
        <v>43</v>
      </c>
      <c r="G157" s="5" t="s">
        <v>44</v>
      </c>
      <c r="H157" s="5" t="s">
        <v>45</v>
      </c>
      <c r="I157" s="5" t="s">
        <v>49</v>
      </c>
      <c r="J157" s="5">
        <v>2008</v>
      </c>
      <c r="K157" s="1">
        <v>0.25</v>
      </c>
      <c r="L157" s="1">
        <v>0.3</v>
      </c>
      <c r="M157" s="12">
        <v>1</v>
      </c>
      <c r="N157" s="12">
        <v>1</v>
      </c>
      <c r="O157" s="1">
        <v>1</v>
      </c>
      <c r="P157" s="13">
        <v>0.5</v>
      </c>
      <c r="Q157" s="14">
        <f t="shared" si="6"/>
        <v>0.67499999999999993</v>
      </c>
      <c r="R157" s="11" t="str">
        <f t="shared" si="7"/>
        <v>MEDIO</v>
      </c>
    </row>
    <row r="158" spans="1:18" x14ac:dyDescent="0.2">
      <c r="A158" s="5" t="s">
        <v>366</v>
      </c>
      <c r="B158" s="5">
        <v>30</v>
      </c>
      <c r="C158" s="6" t="str">
        <f t="shared" si="8"/>
        <v>Adulto</v>
      </c>
      <c r="D158" s="5" t="s">
        <v>48</v>
      </c>
      <c r="E158" s="5" t="s">
        <v>42</v>
      </c>
      <c r="F158" s="5" t="s">
        <v>43</v>
      </c>
      <c r="G158" s="5" t="s">
        <v>70</v>
      </c>
      <c r="H158" s="5" t="s">
        <v>45</v>
      </c>
      <c r="I158" s="5" t="s">
        <v>51</v>
      </c>
      <c r="J158" s="5">
        <v>2012</v>
      </c>
      <c r="K158" s="1">
        <v>0.33</v>
      </c>
      <c r="L158" s="1">
        <v>0.1</v>
      </c>
      <c r="M158" s="12">
        <v>1</v>
      </c>
      <c r="N158" s="12">
        <v>0</v>
      </c>
      <c r="O158" s="1">
        <v>1</v>
      </c>
      <c r="P158" s="13">
        <v>0.75</v>
      </c>
      <c r="Q158" s="14">
        <f t="shared" si="6"/>
        <v>0.53</v>
      </c>
      <c r="R158" s="11" t="str">
        <f t="shared" si="7"/>
        <v>MEDIO</v>
      </c>
    </row>
    <row r="159" spans="1:18" x14ac:dyDescent="0.2">
      <c r="A159" s="5" t="s">
        <v>367</v>
      </c>
      <c r="B159" s="5">
        <v>25</v>
      </c>
      <c r="C159" s="6" t="str">
        <f t="shared" si="8"/>
        <v>Adulto Joven</v>
      </c>
      <c r="D159" s="5" t="s">
        <v>48</v>
      </c>
      <c r="E159" s="5" t="s">
        <v>42</v>
      </c>
      <c r="F159" s="5" t="s">
        <v>43</v>
      </c>
      <c r="G159" s="5" t="s">
        <v>44</v>
      </c>
      <c r="H159" s="5" t="s">
        <v>51</v>
      </c>
      <c r="I159" s="5" t="s">
        <v>51</v>
      </c>
      <c r="J159" s="5">
        <v>2002</v>
      </c>
      <c r="K159" s="1">
        <v>0.33</v>
      </c>
      <c r="L159" s="1">
        <v>0.2</v>
      </c>
      <c r="M159" s="12">
        <v>0</v>
      </c>
      <c r="N159" s="12">
        <v>1</v>
      </c>
      <c r="O159" s="1">
        <v>1</v>
      </c>
      <c r="P159" s="13">
        <v>0</v>
      </c>
      <c r="Q159" s="14">
        <f t="shared" si="6"/>
        <v>0.42166666666666669</v>
      </c>
      <c r="R159" s="11" t="str">
        <f t="shared" si="7"/>
        <v>BAJO</v>
      </c>
    </row>
    <row r="160" spans="1:18" x14ac:dyDescent="0.2">
      <c r="A160" s="5" t="s">
        <v>368</v>
      </c>
      <c r="B160" s="5">
        <v>24</v>
      </c>
      <c r="C160" s="6" t="str">
        <f t="shared" si="8"/>
        <v>Adulto Joven</v>
      </c>
      <c r="D160" s="5" t="s">
        <v>48</v>
      </c>
      <c r="E160" s="5" t="s">
        <v>72</v>
      </c>
      <c r="F160" s="5" t="s">
        <v>43</v>
      </c>
      <c r="G160" s="5" t="s">
        <v>47</v>
      </c>
      <c r="H160" s="5" t="s">
        <v>45</v>
      </c>
      <c r="I160" s="5" t="s">
        <v>45</v>
      </c>
      <c r="J160" s="5">
        <v>2010</v>
      </c>
      <c r="K160" s="1">
        <v>0.66</v>
      </c>
      <c r="L160" s="1">
        <v>0.4</v>
      </c>
      <c r="M160" s="12">
        <v>0.33333333333333331</v>
      </c>
      <c r="N160" s="12">
        <v>0.2857142857142857</v>
      </c>
      <c r="O160" s="1">
        <v>0</v>
      </c>
      <c r="P160" s="13">
        <v>0.75</v>
      </c>
      <c r="Q160" s="14">
        <f t="shared" si="6"/>
        <v>0.40484126984126984</v>
      </c>
      <c r="R160" s="11" t="str">
        <f t="shared" si="7"/>
        <v>BAJO</v>
      </c>
    </row>
    <row r="161" spans="1:18" x14ac:dyDescent="0.2">
      <c r="A161" s="5" t="s">
        <v>369</v>
      </c>
      <c r="B161" s="5">
        <v>24</v>
      </c>
      <c r="C161" s="6" t="str">
        <f t="shared" si="8"/>
        <v>Adulto Joven</v>
      </c>
      <c r="D161" s="5" t="s">
        <v>48</v>
      </c>
      <c r="E161" s="5" t="s">
        <v>42</v>
      </c>
      <c r="F161" s="5" t="s">
        <v>43</v>
      </c>
      <c r="G161" s="5" t="s">
        <v>47</v>
      </c>
      <c r="H161" s="5" t="s">
        <v>45</v>
      </c>
      <c r="I161" s="5" t="s">
        <v>45</v>
      </c>
      <c r="J161" s="5">
        <v>2007</v>
      </c>
      <c r="K161" s="1">
        <v>0.33</v>
      </c>
      <c r="L161" s="1">
        <v>0.6</v>
      </c>
      <c r="M161" s="12">
        <v>0</v>
      </c>
      <c r="N161" s="12">
        <v>0.7142857142857143</v>
      </c>
      <c r="O161" s="1">
        <v>1</v>
      </c>
      <c r="P161" s="13">
        <v>0.5</v>
      </c>
      <c r="Q161" s="14">
        <f t="shared" si="6"/>
        <v>0.52404761904761898</v>
      </c>
      <c r="R161" s="11" t="str">
        <f t="shared" si="7"/>
        <v>MEDIO</v>
      </c>
    </row>
    <row r="162" spans="1:18" x14ac:dyDescent="0.2">
      <c r="A162" s="5" t="s">
        <v>370</v>
      </c>
      <c r="B162" s="5">
        <v>24</v>
      </c>
      <c r="C162" s="6" t="str">
        <f t="shared" si="8"/>
        <v>Adulto Joven</v>
      </c>
      <c r="D162" s="5" t="s">
        <v>41</v>
      </c>
      <c r="E162" s="5" t="s">
        <v>46</v>
      </c>
      <c r="F162" s="5" t="s">
        <v>43</v>
      </c>
      <c r="G162" s="5" t="s">
        <v>47</v>
      </c>
      <c r="H162" s="5" t="s">
        <v>45</v>
      </c>
      <c r="I162" s="5" t="s">
        <v>45</v>
      </c>
      <c r="J162" s="5">
        <v>2011</v>
      </c>
      <c r="K162" s="1">
        <v>0.66</v>
      </c>
      <c r="L162" s="1">
        <v>0.3</v>
      </c>
      <c r="M162" s="12">
        <v>1</v>
      </c>
      <c r="N162" s="12">
        <v>1</v>
      </c>
      <c r="O162" s="1">
        <v>1</v>
      </c>
      <c r="P162" s="13">
        <v>1</v>
      </c>
      <c r="Q162" s="14">
        <f t="shared" si="6"/>
        <v>0.82666666666666666</v>
      </c>
      <c r="R162" s="11" t="str">
        <f t="shared" si="7"/>
        <v>AVANZADO</v>
      </c>
    </row>
    <row r="163" spans="1:18" x14ac:dyDescent="0.2">
      <c r="A163" s="5" t="s">
        <v>371</v>
      </c>
      <c r="B163" s="5">
        <v>62</v>
      </c>
      <c r="C163" s="6" t="str">
        <f t="shared" si="8"/>
        <v>Adulto Mayor</v>
      </c>
      <c r="D163" s="5" t="s">
        <v>41</v>
      </c>
      <c r="E163" s="5" t="s">
        <v>42</v>
      </c>
      <c r="F163" s="5" t="s">
        <v>43</v>
      </c>
      <c r="G163" s="5" t="s">
        <v>44</v>
      </c>
      <c r="H163" s="5" t="s">
        <v>65</v>
      </c>
      <c r="I163" s="5" t="s">
        <v>51</v>
      </c>
      <c r="J163" s="5">
        <v>2012</v>
      </c>
      <c r="K163" s="1">
        <v>0.33</v>
      </c>
      <c r="L163" s="1">
        <v>0.5</v>
      </c>
      <c r="M163" s="12">
        <v>0.66666666666666663</v>
      </c>
      <c r="N163" s="12">
        <v>0.5714285714285714</v>
      </c>
      <c r="O163" s="1">
        <v>1</v>
      </c>
      <c r="P163" s="13">
        <v>0.5</v>
      </c>
      <c r="Q163" s="14">
        <f t="shared" si="6"/>
        <v>0.5946825396825397</v>
      </c>
      <c r="R163" s="11" t="str">
        <f t="shared" si="7"/>
        <v>MEDIO</v>
      </c>
    </row>
    <row r="164" spans="1:18" x14ac:dyDescent="0.2">
      <c r="A164" s="5" t="s">
        <v>372</v>
      </c>
      <c r="B164" s="5">
        <v>55</v>
      </c>
      <c r="C164" s="6" t="str">
        <f t="shared" si="8"/>
        <v>Adulto</v>
      </c>
      <c r="D164" s="5" t="s">
        <v>41</v>
      </c>
      <c r="E164" s="5" t="s">
        <v>42</v>
      </c>
      <c r="F164" s="5" t="s">
        <v>43</v>
      </c>
      <c r="G164" s="5" t="s">
        <v>44</v>
      </c>
      <c r="H164" s="5" t="s">
        <v>45</v>
      </c>
      <c r="I164" s="5" t="s">
        <v>45</v>
      </c>
      <c r="J164" s="5">
        <v>2010</v>
      </c>
      <c r="K164" s="1">
        <v>0.66</v>
      </c>
      <c r="L164" s="1">
        <v>0.6</v>
      </c>
      <c r="M164" s="12">
        <v>0.33333333333333331</v>
      </c>
      <c r="N164" s="12">
        <v>0.2857142857142857</v>
      </c>
      <c r="O164" s="1">
        <v>1</v>
      </c>
      <c r="P164" s="13">
        <v>0.75</v>
      </c>
      <c r="Q164" s="14">
        <f t="shared" si="6"/>
        <v>0.60484126984126985</v>
      </c>
      <c r="R164" s="11" t="str">
        <f t="shared" si="7"/>
        <v>MEDIO</v>
      </c>
    </row>
    <row r="165" spans="1:18" x14ac:dyDescent="0.2">
      <c r="A165" s="5" t="s">
        <v>373</v>
      </c>
      <c r="B165" s="5">
        <v>82</v>
      </c>
      <c r="C165" s="6" t="str">
        <f t="shared" si="8"/>
        <v>Adulto Mayor</v>
      </c>
      <c r="D165" s="5" t="s">
        <v>48</v>
      </c>
      <c r="E165" s="5" t="s">
        <v>108</v>
      </c>
      <c r="F165" s="5" t="s">
        <v>43</v>
      </c>
      <c r="G165" s="5" t="s">
        <v>47</v>
      </c>
      <c r="H165" s="5" t="s">
        <v>65</v>
      </c>
      <c r="I165" s="5" t="s">
        <v>65</v>
      </c>
      <c r="J165" s="5">
        <v>2019</v>
      </c>
      <c r="K165" s="1">
        <v>0</v>
      </c>
      <c r="L165" s="1">
        <v>0.1</v>
      </c>
      <c r="M165" s="12">
        <v>0</v>
      </c>
      <c r="N165" s="12">
        <v>1</v>
      </c>
      <c r="O165" s="1">
        <v>1</v>
      </c>
      <c r="P165" s="13">
        <v>0.25</v>
      </c>
      <c r="Q165" s="14">
        <f t="shared" si="6"/>
        <v>0.39166666666666666</v>
      </c>
      <c r="R165" s="11" t="str">
        <f t="shared" si="7"/>
        <v>BAJO</v>
      </c>
    </row>
    <row r="166" spans="1:18" x14ac:dyDescent="0.2">
      <c r="A166" s="5" t="s">
        <v>374</v>
      </c>
      <c r="B166" s="5">
        <v>52</v>
      </c>
      <c r="C166" s="6" t="str">
        <f t="shared" si="8"/>
        <v>Adulto</v>
      </c>
      <c r="D166" s="5" t="s">
        <v>48</v>
      </c>
      <c r="E166" s="5" t="s">
        <v>109</v>
      </c>
      <c r="F166" s="5" t="s">
        <v>43</v>
      </c>
      <c r="G166" s="5" t="s">
        <v>44</v>
      </c>
      <c r="H166" s="5" t="s">
        <v>49</v>
      </c>
      <c r="I166" s="5" t="s">
        <v>45</v>
      </c>
      <c r="J166" s="5">
        <v>2010</v>
      </c>
      <c r="K166" s="1">
        <v>0.5</v>
      </c>
      <c r="L166" s="1">
        <v>0.5</v>
      </c>
      <c r="M166" s="12">
        <v>1</v>
      </c>
      <c r="N166" s="12">
        <v>1</v>
      </c>
      <c r="O166" s="1">
        <v>0</v>
      </c>
      <c r="P166" s="13">
        <v>0.75</v>
      </c>
      <c r="Q166" s="14">
        <f t="shared" si="6"/>
        <v>0.625</v>
      </c>
      <c r="R166" s="11" t="str">
        <f t="shared" si="7"/>
        <v>MEDIO</v>
      </c>
    </row>
    <row r="167" spans="1:18" x14ac:dyDescent="0.2">
      <c r="A167" s="5" t="s">
        <v>375</v>
      </c>
      <c r="B167" s="5">
        <v>54</v>
      </c>
      <c r="C167" s="6" t="str">
        <f t="shared" si="8"/>
        <v>Adulto</v>
      </c>
      <c r="D167" s="5" t="s">
        <v>41</v>
      </c>
      <c r="E167" s="5" t="s">
        <v>109</v>
      </c>
      <c r="F167" s="5" t="s">
        <v>43</v>
      </c>
      <c r="G167" s="5" t="s">
        <v>47</v>
      </c>
      <c r="H167" s="5" t="s">
        <v>51</v>
      </c>
      <c r="I167" s="5" t="s">
        <v>51</v>
      </c>
      <c r="J167" s="5">
        <v>2010</v>
      </c>
      <c r="K167" s="1">
        <v>0.25</v>
      </c>
      <c r="L167" s="1">
        <v>0.2</v>
      </c>
      <c r="M167" s="12">
        <v>1</v>
      </c>
      <c r="N167" s="12">
        <v>0</v>
      </c>
      <c r="O167" s="1">
        <v>1</v>
      </c>
      <c r="P167" s="13">
        <v>1</v>
      </c>
      <c r="Q167" s="14">
        <f t="shared" si="6"/>
        <v>0.57500000000000007</v>
      </c>
      <c r="R167" s="11" t="str">
        <f t="shared" si="7"/>
        <v>MEDIO</v>
      </c>
    </row>
    <row r="168" spans="1:18" x14ac:dyDescent="0.2">
      <c r="A168" s="5" t="s">
        <v>376</v>
      </c>
      <c r="B168" s="5">
        <v>51</v>
      </c>
      <c r="C168" s="6" t="str">
        <f t="shared" si="8"/>
        <v>Adulto</v>
      </c>
      <c r="D168" s="5" t="s">
        <v>41</v>
      </c>
      <c r="E168" s="5" t="s">
        <v>110</v>
      </c>
      <c r="F168" s="5" t="s">
        <v>43</v>
      </c>
      <c r="G168" s="5" t="s">
        <v>44</v>
      </c>
      <c r="H168" s="5" t="s">
        <v>49</v>
      </c>
      <c r="I168" s="5" t="s">
        <v>45</v>
      </c>
      <c r="J168" s="5">
        <v>2010</v>
      </c>
      <c r="K168" s="1">
        <v>0.33</v>
      </c>
      <c r="L168" s="1">
        <v>0.2</v>
      </c>
      <c r="M168" s="12">
        <v>0.66666666666666663</v>
      </c>
      <c r="N168" s="12">
        <v>1</v>
      </c>
      <c r="O168" s="1">
        <v>0</v>
      </c>
      <c r="P168" s="13">
        <v>1</v>
      </c>
      <c r="Q168" s="14">
        <f t="shared" si="6"/>
        <v>0.53277777777777779</v>
      </c>
      <c r="R168" s="11" t="str">
        <f t="shared" si="7"/>
        <v>MEDIO</v>
      </c>
    </row>
    <row r="169" spans="1:18" x14ac:dyDescent="0.2">
      <c r="A169" s="5" t="s">
        <v>377</v>
      </c>
      <c r="B169" s="5">
        <v>58</v>
      </c>
      <c r="C169" s="6" t="str">
        <f t="shared" si="8"/>
        <v>Adulto</v>
      </c>
      <c r="D169" s="5" t="s">
        <v>41</v>
      </c>
      <c r="E169" s="5" t="s">
        <v>111</v>
      </c>
      <c r="F169" s="5" t="s">
        <v>43</v>
      </c>
      <c r="G169" s="5" t="s">
        <v>47</v>
      </c>
      <c r="H169" s="5" t="s">
        <v>51</v>
      </c>
      <c r="I169" s="5" t="s">
        <v>51</v>
      </c>
      <c r="J169" s="5">
        <v>2015</v>
      </c>
      <c r="K169" s="1">
        <v>0.33</v>
      </c>
      <c r="L169" s="1">
        <v>0.3</v>
      </c>
      <c r="M169" s="12">
        <v>0</v>
      </c>
      <c r="N169" s="12">
        <v>0</v>
      </c>
      <c r="O169" s="1">
        <v>0</v>
      </c>
      <c r="P169" s="13">
        <v>0</v>
      </c>
      <c r="Q169" s="14">
        <f t="shared" si="6"/>
        <v>0.105</v>
      </c>
      <c r="R169" s="11" t="str">
        <f t="shared" si="7"/>
        <v>NINGUNO</v>
      </c>
    </row>
    <row r="170" spans="1:18" x14ac:dyDescent="0.2">
      <c r="A170" s="5" t="s">
        <v>378</v>
      </c>
      <c r="B170" s="5">
        <v>55</v>
      </c>
      <c r="C170" s="6" t="str">
        <f t="shared" si="8"/>
        <v>Adulto</v>
      </c>
      <c r="D170" s="5" t="s">
        <v>41</v>
      </c>
      <c r="E170" s="5" t="s">
        <v>71</v>
      </c>
      <c r="F170" s="5" t="s">
        <v>43</v>
      </c>
      <c r="G170" s="5" t="s">
        <v>44</v>
      </c>
      <c r="H170" s="5" t="s">
        <v>45</v>
      </c>
      <c r="I170" s="5" t="s">
        <v>45</v>
      </c>
      <c r="J170" s="5">
        <v>2010</v>
      </c>
      <c r="K170" s="1">
        <v>0.66</v>
      </c>
      <c r="L170" s="1">
        <v>0.8</v>
      </c>
      <c r="M170" s="12">
        <v>1</v>
      </c>
      <c r="N170" s="12">
        <v>0.8571428571428571</v>
      </c>
      <c r="O170" s="1">
        <v>1</v>
      </c>
      <c r="P170" s="13">
        <v>0.5</v>
      </c>
      <c r="Q170" s="14">
        <f t="shared" si="6"/>
        <v>0.80285714285714282</v>
      </c>
      <c r="R170" s="11" t="str">
        <f t="shared" si="7"/>
        <v>AVANZADO</v>
      </c>
    </row>
    <row r="171" spans="1:18" x14ac:dyDescent="0.2">
      <c r="A171" s="5" t="s">
        <v>379</v>
      </c>
      <c r="B171" s="5">
        <v>68</v>
      </c>
      <c r="C171" s="6" t="str">
        <f t="shared" si="8"/>
        <v>Adulto Mayor</v>
      </c>
      <c r="D171" s="5" t="s">
        <v>41</v>
      </c>
      <c r="E171" s="5" t="s">
        <v>42</v>
      </c>
      <c r="F171" s="5" t="s">
        <v>43</v>
      </c>
      <c r="G171" s="5" t="s">
        <v>68</v>
      </c>
      <c r="H171" s="5" t="s">
        <v>65</v>
      </c>
      <c r="I171" s="5" t="s">
        <v>51</v>
      </c>
      <c r="J171" s="5">
        <v>2017</v>
      </c>
      <c r="K171" s="1">
        <v>0.33</v>
      </c>
      <c r="L171" s="1">
        <v>0.1</v>
      </c>
      <c r="M171" s="12">
        <v>0.33333333333333331</v>
      </c>
      <c r="N171" s="12">
        <v>1</v>
      </c>
      <c r="O171" s="1">
        <v>0</v>
      </c>
      <c r="P171" s="13">
        <v>0</v>
      </c>
      <c r="Q171" s="14">
        <f t="shared" si="6"/>
        <v>0.29388888888888892</v>
      </c>
      <c r="R171" s="11" t="str">
        <f t="shared" si="7"/>
        <v>BAJO</v>
      </c>
    </row>
    <row r="172" spans="1:18" x14ac:dyDescent="0.2">
      <c r="A172" s="5" t="s">
        <v>380</v>
      </c>
      <c r="B172" s="5">
        <v>62</v>
      </c>
      <c r="C172" s="6" t="str">
        <f t="shared" si="8"/>
        <v>Adulto Mayor</v>
      </c>
      <c r="D172" s="5" t="s">
        <v>48</v>
      </c>
      <c r="E172" s="5" t="s">
        <v>57</v>
      </c>
      <c r="F172" s="5" t="s">
        <v>43</v>
      </c>
      <c r="G172" s="5" t="s">
        <v>44</v>
      </c>
      <c r="H172" s="5" t="s">
        <v>49</v>
      </c>
      <c r="I172" s="5" t="s">
        <v>45</v>
      </c>
      <c r="J172" s="5">
        <v>2016</v>
      </c>
      <c r="K172" s="1">
        <v>0.33</v>
      </c>
      <c r="L172" s="1">
        <v>0.4</v>
      </c>
      <c r="M172" s="12">
        <v>0</v>
      </c>
      <c r="N172" s="12">
        <v>0</v>
      </c>
      <c r="O172" s="1">
        <v>0</v>
      </c>
      <c r="P172" s="13">
        <v>0.25</v>
      </c>
      <c r="Q172" s="14">
        <f t="shared" si="6"/>
        <v>0.16333333333333333</v>
      </c>
      <c r="R172" s="11" t="str">
        <f t="shared" si="7"/>
        <v>NINGUNO</v>
      </c>
    </row>
    <row r="173" spans="1:18" x14ac:dyDescent="0.2">
      <c r="A173" s="5" t="s">
        <v>381</v>
      </c>
      <c r="B173" s="5">
        <v>51</v>
      </c>
      <c r="C173" s="6" t="str">
        <f t="shared" si="8"/>
        <v>Adulto</v>
      </c>
      <c r="D173" s="5" t="s">
        <v>41</v>
      </c>
      <c r="E173" s="5" t="s">
        <v>112</v>
      </c>
      <c r="F173" s="5" t="s">
        <v>43</v>
      </c>
      <c r="G173" s="5" t="s">
        <v>44</v>
      </c>
      <c r="H173" s="5" t="s">
        <v>49</v>
      </c>
      <c r="I173" s="5" t="s">
        <v>49</v>
      </c>
      <c r="J173" s="5">
        <v>2000</v>
      </c>
      <c r="K173" s="1">
        <v>0.33</v>
      </c>
      <c r="L173" s="1">
        <v>0.1</v>
      </c>
      <c r="M173" s="12">
        <v>0.66666666666666663</v>
      </c>
      <c r="N173" s="12">
        <v>1</v>
      </c>
      <c r="O173" s="1">
        <v>1</v>
      </c>
      <c r="P173" s="13">
        <v>0.5</v>
      </c>
      <c r="Q173" s="14">
        <f t="shared" si="6"/>
        <v>0.59944444444444445</v>
      </c>
      <c r="R173" s="11" t="str">
        <f t="shared" si="7"/>
        <v>MEDIO</v>
      </c>
    </row>
    <row r="174" spans="1:18" x14ac:dyDescent="0.2">
      <c r="A174" s="5" t="s">
        <v>382</v>
      </c>
      <c r="B174" s="5">
        <v>53</v>
      </c>
      <c r="C174" s="6" t="str">
        <f t="shared" si="8"/>
        <v>Adulto</v>
      </c>
      <c r="D174" s="5" t="s">
        <v>41</v>
      </c>
      <c r="E174" s="5" t="s">
        <v>71</v>
      </c>
      <c r="F174" s="5" t="s">
        <v>43</v>
      </c>
      <c r="G174" s="5" t="s">
        <v>44</v>
      </c>
      <c r="H174" s="5" t="s">
        <v>45</v>
      </c>
      <c r="I174" s="5" t="s">
        <v>45</v>
      </c>
      <c r="J174" s="5">
        <v>2010</v>
      </c>
      <c r="K174" s="1">
        <v>0.5</v>
      </c>
      <c r="L174" s="1">
        <v>0.7</v>
      </c>
      <c r="M174" s="12">
        <v>1</v>
      </c>
      <c r="N174" s="12">
        <v>0.5714285714285714</v>
      </c>
      <c r="O174" s="1">
        <v>1</v>
      </c>
      <c r="P174" s="13">
        <v>0.75</v>
      </c>
      <c r="Q174" s="14">
        <f t="shared" si="6"/>
        <v>0.75357142857142856</v>
      </c>
      <c r="R174" s="11" t="str">
        <f t="shared" si="7"/>
        <v>AVANZADO</v>
      </c>
    </row>
    <row r="175" spans="1:18" x14ac:dyDescent="0.2">
      <c r="A175" s="5" t="s">
        <v>383</v>
      </c>
      <c r="B175" s="5">
        <v>51</v>
      </c>
      <c r="C175" s="6" t="str">
        <f t="shared" si="8"/>
        <v>Adulto</v>
      </c>
      <c r="D175" s="5" t="s">
        <v>48</v>
      </c>
      <c r="E175" s="5" t="s">
        <v>74</v>
      </c>
      <c r="F175" s="5" t="s">
        <v>50</v>
      </c>
      <c r="G175" s="5" t="s">
        <v>44</v>
      </c>
      <c r="H175" s="5" t="s">
        <v>49</v>
      </c>
      <c r="I175" s="5" t="s">
        <v>49</v>
      </c>
      <c r="J175" s="5">
        <v>2005</v>
      </c>
      <c r="K175" s="1">
        <v>1</v>
      </c>
      <c r="L175" s="1">
        <v>0.6</v>
      </c>
      <c r="M175" s="12">
        <v>0.66666666666666663</v>
      </c>
      <c r="N175" s="12">
        <v>0.5714285714285714</v>
      </c>
      <c r="O175" s="1">
        <v>1</v>
      </c>
      <c r="P175" s="13">
        <v>1</v>
      </c>
      <c r="Q175" s="14">
        <f t="shared" si="6"/>
        <v>0.80634920634920626</v>
      </c>
      <c r="R175" s="11" t="str">
        <f t="shared" si="7"/>
        <v>AVANZADO</v>
      </c>
    </row>
    <row r="176" spans="1:18" x14ac:dyDescent="0.2">
      <c r="A176" s="5" t="s">
        <v>384</v>
      </c>
      <c r="B176" s="5">
        <v>51</v>
      </c>
      <c r="C176" s="6" t="str">
        <f t="shared" si="8"/>
        <v>Adulto</v>
      </c>
      <c r="D176" s="5" t="s">
        <v>48</v>
      </c>
      <c r="E176" s="5" t="s">
        <v>113</v>
      </c>
      <c r="F176" s="5" t="s">
        <v>43</v>
      </c>
      <c r="G176" s="5" t="s">
        <v>70</v>
      </c>
      <c r="H176" s="5" t="s">
        <v>45</v>
      </c>
      <c r="I176" s="5" t="s">
        <v>51</v>
      </c>
      <c r="J176" s="5">
        <v>2012</v>
      </c>
      <c r="K176" s="1">
        <v>0.33</v>
      </c>
      <c r="L176" s="1">
        <v>0.1</v>
      </c>
      <c r="M176" s="12">
        <v>0.66666666666666663</v>
      </c>
      <c r="N176" s="12">
        <v>0.8571428571428571</v>
      </c>
      <c r="O176" s="1">
        <v>0</v>
      </c>
      <c r="P176" s="13">
        <v>1</v>
      </c>
      <c r="Q176" s="14">
        <f t="shared" si="6"/>
        <v>0.4923015873015873</v>
      </c>
      <c r="R176" s="11" t="str">
        <f t="shared" si="7"/>
        <v>BAJO</v>
      </c>
    </row>
    <row r="177" spans="1:18" x14ac:dyDescent="0.2">
      <c r="A177" s="5" t="s">
        <v>385</v>
      </c>
      <c r="B177" s="5">
        <v>46</v>
      </c>
      <c r="C177" s="6" t="str">
        <f t="shared" si="8"/>
        <v>Adulto</v>
      </c>
      <c r="D177" s="5" t="s">
        <v>48</v>
      </c>
      <c r="E177" s="5" t="s">
        <v>72</v>
      </c>
      <c r="F177" s="5" t="s">
        <v>43</v>
      </c>
      <c r="G177" s="5" t="s">
        <v>44</v>
      </c>
      <c r="H177" s="5" t="s">
        <v>49</v>
      </c>
      <c r="I177" s="5" t="s">
        <v>49</v>
      </c>
      <c r="J177" s="5">
        <v>2010</v>
      </c>
      <c r="K177" s="1">
        <v>0.33</v>
      </c>
      <c r="L177" s="1">
        <v>0.1</v>
      </c>
      <c r="M177" s="12">
        <v>0</v>
      </c>
      <c r="N177" s="12">
        <v>0</v>
      </c>
      <c r="O177" s="1">
        <v>0</v>
      </c>
      <c r="P177" s="13">
        <v>0</v>
      </c>
      <c r="Q177" s="14">
        <f t="shared" si="6"/>
        <v>7.166666666666667E-2</v>
      </c>
      <c r="R177" s="11" t="str">
        <f t="shared" si="7"/>
        <v>NINGUNO</v>
      </c>
    </row>
    <row r="178" spans="1:18" x14ac:dyDescent="0.2">
      <c r="A178" s="5" t="s">
        <v>386</v>
      </c>
      <c r="B178" s="5">
        <v>51</v>
      </c>
      <c r="C178" s="6" t="str">
        <f t="shared" si="8"/>
        <v>Adulto</v>
      </c>
      <c r="D178" s="5" t="s">
        <v>41</v>
      </c>
      <c r="E178" s="5" t="s">
        <v>114</v>
      </c>
      <c r="F178" s="5" t="s">
        <v>43</v>
      </c>
      <c r="G178" s="5" t="s">
        <v>70</v>
      </c>
      <c r="H178" s="5" t="s">
        <v>49</v>
      </c>
      <c r="I178" s="5" t="s">
        <v>49</v>
      </c>
      <c r="J178" s="5">
        <v>2010</v>
      </c>
      <c r="K178" s="1">
        <v>0.33</v>
      </c>
      <c r="L178" s="1">
        <v>0.7</v>
      </c>
      <c r="M178" s="12">
        <v>0</v>
      </c>
      <c r="N178" s="12">
        <v>0</v>
      </c>
      <c r="O178" s="1">
        <v>0</v>
      </c>
      <c r="P178" s="13">
        <v>0.5</v>
      </c>
      <c r="Q178" s="14">
        <f t="shared" si="6"/>
        <v>0.255</v>
      </c>
      <c r="R178" s="11" t="str">
        <f t="shared" si="7"/>
        <v>BAJO</v>
      </c>
    </row>
    <row r="179" spans="1:18" x14ac:dyDescent="0.2">
      <c r="A179" s="5" t="s">
        <v>387</v>
      </c>
      <c r="B179" s="5">
        <v>51</v>
      </c>
      <c r="C179" s="6" t="str">
        <f t="shared" si="8"/>
        <v>Adulto</v>
      </c>
      <c r="D179" s="5" t="s">
        <v>48</v>
      </c>
      <c r="E179" s="5" t="s">
        <v>115</v>
      </c>
      <c r="F179" s="5" t="s">
        <v>43</v>
      </c>
      <c r="G179" s="5" t="s">
        <v>44</v>
      </c>
      <c r="H179" s="5" t="s">
        <v>45</v>
      </c>
      <c r="I179" s="5" t="s">
        <v>45</v>
      </c>
      <c r="J179" s="5">
        <v>2010</v>
      </c>
      <c r="K179" s="1">
        <v>0.8</v>
      </c>
      <c r="L179" s="1">
        <v>0.8</v>
      </c>
      <c r="M179" s="12">
        <v>1</v>
      </c>
      <c r="N179" s="12">
        <v>1</v>
      </c>
      <c r="O179" s="1">
        <v>0</v>
      </c>
      <c r="P179" s="13">
        <v>0.25</v>
      </c>
      <c r="Q179" s="14">
        <f t="shared" si="6"/>
        <v>0.64166666666666672</v>
      </c>
      <c r="R179" s="11" t="str">
        <f t="shared" si="7"/>
        <v>MEDIO</v>
      </c>
    </row>
    <row r="180" spans="1:18" x14ac:dyDescent="0.2">
      <c r="A180" s="5" t="s">
        <v>388</v>
      </c>
      <c r="B180" s="5">
        <v>57</v>
      </c>
      <c r="C180" s="6" t="str">
        <f t="shared" si="8"/>
        <v>Adulto</v>
      </c>
      <c r="D180" s="5" t="s">
        <v>48</v>
      </c>
      <c r="E180" s="5" t="s">
        <v>42</v>
      </c>
      <c r="F180" s="5" t="s">
        <v>43</v>
      </c>
      <c r="G180" s="5" t="s">
        <v>47</v>
      </c>
      <c r="H180" s="5" t="s">
        <v>51</v>
      </c>
      <c r="I180" s="5" t="s">
        <v>65</v>
      </c>
      <c r="J180" s="5">
        <v>2016</v>
      </c>
      <c r="K180" s="1">
        <v>0.33</v>
      </c>
      <c r="L180" s="1">
        <v>0.2</v>
      </c>
      <c r="M180" s="12">
        <v>0</v>
      </c>
      <c r="N180" s="12">
        <v>0.5714285714285714</v>
      </c>
      <c r="O180" s="1">
        <v>0</v>
      </c>
      <c r="P180" s="13">
        <v>0.75</v>
      </c>
      <c r="Q180" s="14">
        <f t="shared" si="6"/>
        <v>0.30857142857142855</v>
      </c>
      <c r="R180" s="11" t="str">
        <f t="shared" si="7"/>
        <v>BAJO</v>
      </c>
    </row>
    <row r="181" spans="1:18" x14ac:dyDescent="0.2">
      <c r="A181" s="5" t="s">
        <v>389</v>
      </c>
      <c r="B181" s="5">
        <v>54</v>
      </c>
      <c r="C181" s="6" t="str">
        <f t="shared" si="8"/>
        <v>Adulto</v>
      </c>
      <c r="D181" s="5" t="s">
        <v>41</v>
      </c>
      <c r="E181" s="5" t="s">
        <v>109</v>
      </c>
      <c r="F181" s="5" t="s">
        <v>43</v>
      </c>
      <c r="G181" s="5" t="s">
        <v>47</v>
      </c>
      <c r="H181" s="5" t="s">
        <v>51</v>
      </c>
      <c r="I181" s="5" t="s">
        <v>51</v>
      </c>
      <c r="J181" s="5">
        <v>2010</v>
      </c>
      <c r="K181" s="1">
        <v>0.25</v>
      </c>
      <c r="L181" s="1">
        <v>0.2</v>
      </c>
      <c r="M181" s="12">
        <v>1</v>
      </c>
      <c r="N181" s="12">
        <v>0</v>
      </c>
      <c r="O181" s="1">
        <v>1</v>
      </c>
      <c r="P181" s="13">
        <v>1</v>
      </c>
      <c r="Q181" s="14">
        <f t="shared" si="6"/>
        <v>0.57500000000000007</v>
      </c>
      <c r="R181" s="11" t="str">
        <f t="shared" si="7"/>
        <v>MEDIO</v>
      </c>
    </row>
    <row r="182" spans="1:18" x14ac:dyDescent="0.2">
      <c r="A182" s="5" t="s">
        <v>390</v>
      </c>
      <c r="B182" s="5">
        <v>53</v>
      </c>
      <c r="C182" s="6" t="str">
        <f t="shared" si="8"/>
        <v>Adulto</v>
      </c>
      <c r="D182" s="5" t="s">
        <v>48</v>
      </c>
      <c r="E182" s="5" t="s">
        <v>116</v>
      </c>
      <c r="F182" s="5" t="s">
        <v>43</v>
      </c>
      <c r="G182" s="5" t="s">
        <v>47</v>
      </c>
      <c r="H182" s="5" t="s">
        <v>45</v>
      </c>
      <c r="I182" s="5" t="s">
        <v>51</v>
      </c>
      <c r="J182" s="5">
        <v>2016</v>
      </c>
      <c r="K182" s="1">
        <v>0</v>
      </c>
      <c r="L182" s="1">
        <v>0.3</v>
      </c>
      <c r="M182" s="12">
        <v>0.33333333333333331</v>
      </c>
      <c r="N182" s="12">
        <v>0.5714285714285714</v>
      </c>
      <c r="O182" s="1">
        <v>0</v>
      </c>
      <c r="P182" s="13">
        <v>0.5</v>
      </c>
      <c r="Q182" s="14">
        <f t="shared" si="6"/>
        <v>0.28412698412698412</v>
      </c>
      <c r="R182" s="11" t="str">
        <f t="shared" si="7"/>
        <v>BAJO</v>
      </c>
    </row>
    <row r="183" spans="1:18" x14ac:dyDescent="0.2">
      <c r="A183" s="5" t="s">
        <v>391</v>
      </c>
      <c r="B183" s="5">
        <v>51</v>
      </c>
      <c r="C183" s="6" t="str">
        <f t="shared" si="8"/>
        <v>Adulto</v>
      </c>
      <c r="D183" s="5" t="s">
        <v>41</v>
      </c>
      <c r="E183" s="5" t="s">
        <v>117</v>
      </c>
      <c r="F183" s="5" t="s">
        <v>43</v>
      </c>
      <c r="G183" s="5" t="s">
        <v>47</v>
      </c>
      <c r="H183" s="5" t="s">
        <v>51</v>
      </c>
      <c r="I183" s="5" t="s">
        <v>65</v>
      </c>
      <c r="J183" s="5">
        <v>2017</v>
      </c>
      <c r="K183" s="1">
        <v>0.33</v>
      </c>
      <c r="L183" s="1">
        <v>0.3</v>
      </c>
      <c r="M183" s="12">
        <v>0</v>
      </c>
      <c r="N183" s="12">
        <v>0.8571428571428571</v>
      </c>
      <c r="O183" s="1">
        <v>1</v>
      </c>
      <c r="P183" s="13">
        <v>0.5</v>
      </c>
      <c r="Q183" s="14">
        <f t="shared" si="6"/>
        <v>0.49785714285714283</v>
      </c>
      <c r="R183" s="11" t="str">
        <f t="shared" si="7"/>
        <v>BAJO</v>
      </c>
    </row>
    <row r="184" spans="1:18" x14ac:dyDescent="0.2">
      <c r="A184" s="5" t="s">
        <v>392</v>
      </c>
      <c r="B184" s="5">
        <v>56</v>
      </c>
      <c r="C184" s="6" t="str">
        <f t="shared" si="8"/>
        <v>Adulto</v>
      </c>
      <c r="D184" s="5" t="s">
        <v>41</v>
      </c>
      <c r="E184" s="5" t="s">
        <v>42</v>
      </c>
      <c r="F184" s="5" t="s">
        <v>43</v>
      </c>
      <c r="G184" s="5" t="s">
        <v>47</v>
      </c>
      <c r="H184" s="5" t="s">
        <v>51</v>
      </c>
      <c r="I184" s="5" t="s">
        <v>51</v>
      </c>
      <c r="J184" s="5">
        <v>2015</v>
      </c>
      <c r="K184" s="1">
        <v>0.25</v>
      </c>
      <c r="L184" s="1">
        <v>0.3</v>
      </c>
      <c r="M184" s="12">
        <v>0.66666666666666663</v>
      </c>
      <c r="N184" s="12">
        <v>0.8571428571428571</v>
      </c>
      <c r="O184" s="1">
        <v>1</v>
      </c>
      <c r="P184" s="13">
        <v>0.5</v>
      </c>
      <c r="Q184" s="14">
        <f t="shared" si="6"/>
        <v>0.59563492063492063</v>
      </c>
      <c r="R184" s="11" t="str">
        <f t="shared" si="7"/>
        <v>MEDIO</v>
      </c>
    </row>
    <row r="185" spans="1:18" x14ac:dyDescent="0.2">
      <c r="A185" s="5" t="s">
        <v>393</v>
      </c>
      <c r="B185" s="5">
        <v>51</v>
      </c>
      <c r="C185" s="6" t="str">
        <f t="shared" si="8"/>
        <v>Adulto</v>
      </c>
      <c r="D185" s="5" t="s">
        <v>41</v>
      </c>
      <c r="E185" s="5" t="s">
        <v>60</v>
      </c>
      <c r="F185" s="5" t="s">
        <v>43</v>
      </c>
      <c r="G185" s="5" t="s">
        <v>44</v>
      </c>
      <c r="H185" s="5" t="s">
        <v>45</v>
      </c>
      <c r="I185" s="5" t="s">
        <v>51</v>
      </c>
      <c r="J185" s="5">
        <v>2011</v>
      </c>
      <c r="K185" s="1">
        <v>0.33</v>
      </c>
      <c r="L185" s="1">
        <v>0.1</v>
      </c>
      <c r="M185" s="12">
        <v>0.33333333333333331</v>
      </c>
      <c r="N185" s="12">
        <v>0.14285714285714285</v>
      </c>
      <c r="O185" s="1">
        <v>1</v>
      </c>
      <c r="P185" s="13">
        <v>1</v>
      </c>
      <c r="Q185" s="14">
        <f t="shared" si="6"/>
        <v>0.48436507936507933</v>
      </c>
      <c r="R185" s="11" t="str">
        <f t="shared" si="7"/>
        <v>BAJO</v>
      </c>
    </row>
    <row r="186" spans="1:18" x14ac:dyDescent="0.2">
      <c r="A186" s="5" t="s">
        <v>394</v>
      </c>
      <c r="B186" s="5">
        <v>50</v>
      </c>
      <c r="C186" s="6" t="str">
        <f t="shared" si="8"/>
        <v>Adulto</v>
      </c>
      <c r="D186" s="5" t="s">
        <v>41</v>
      </c>
      <c r="E186" s="5" t="s">
        <v>60</v>
      </c>
      <c r="F186" s="5" t="s">
        <v>43</v>
      </c>
      <c r="G186" s="5" t="s">
        <v>44</v>
      </c>
      <c r="H186" s="5" t="s">
        <v>45</v>
      </c>
      <c r="I186" s="5" t="s">
        <v>45</v>
      </c>
      <c r="J186" s="5">
        <v>2015</v>
      </c>
      <c r="K186" s="1">
        <v>0</v>
      </c>
      <c r="L186" s="1">
        <v>0.1</v>
      </c>
      <c r="M186" s="12">
        <v>0</v>
      </c>
      <c r="N186" s="12">
        <v>0</v>
      </c>
      <c r="O186" s="1">
        <v>0</v>
      </c>
      <c r="P186" s="13">
        <v>1</v>
      </c>
      <c r="Q186" s="14">
        <f t="shared" si="6"/>
        <v>0.18333333333333335</v>
      </c>
      <c r="R186" s="11" t="str">
        <f t="shared" si="7"/>
        <v>NINGUNO</v>
      </c>
    </row>
    <row r="187" spans="1:18" x14ac:dyDescent="0.2">
      <c r="A187" s="5" t="s">
        <v>395</v>
      </c>
      <c r="B187" s="5">
        <v>55</v>
      </c>
      <c r="C187" s="6" t="str">
        <f t="shared" si="8"/>
        <v>Adulto</v>
      </c>
      <c r="D187" s="5" t="s">
        <v>48</v>
      </c>
      <c r="E187" s="5" t="s">
        <v>42</v>
      </c>
      <c r="F187" s="5" t="s">
        <v>50</v>
      </c>
      <c r="G187" s="5" t="s">
        <v>47</v>
      </c>
      <c r="H187" s="5" t="s">
        <v>51</v>
      </c>
      <c r="I187" s="5" t="s">
        <v>51</v>
      </c>
      <c r="J187" s="5">
        <v>2017</v>
      </c>
      <c r="K187" s="1">
        <v>0.33</v>
      </c>
      <c r="L187" s="1">
        <v>0</v>
      </c>
      <c r="M187" s="12">
        <v>0</v>
      </c>
      <c r="N187" s="12">
        <v>0.14285714285714285</v>
      </c>
      <c r="O187" s="1">
        <v>0</v>
      </c>
      <c r="P187" s="13">
        <v>1</v>
      </c>
      <c r="Q187" s="14">
        <f t="shared" si="6"/>
        <v>0.24547619047619049</v>
      </c>
      <c r="R187" s="11" t="str">
        <f t="shared" si="7"/>
        <v>NINGUNO</v>
      </c>
    </row>
    <row r="188" spans="1:18" x14ac:dyDescent="0.2">
      <c r="A188" s="5" t="s">
        <v>396</v>
      </c>
      <c r="B188" s="5">
        <v>56</v>
      </c>
      <c r="C188" s="6" t="str">
        <f t="shared" si="8"/>
        <v>Adulto</v>
      </c>
      <c r="D188" s="5" t="s">
        <v>48</v>
      </c>
      <c r="E188" s="5" t="s">
        <v>42</v>
      </c>
      <c r="F188" s="5" t="s">
        <v>43</v>
      </c>
      <c r="G188" s="5" t="s">
        <v>44</v>
      </c>
      <c r="H188" s="5" t="s">
        <v>49</v>
      </c>
      <c r="I188" s="5" t="s">
        <v>49</v>
      </c>
      <c r="J188" s="5">
        <v>2011</v>
      </c>
      <c r="K188" s="1">
        <v>0.33</v>
      </c>
      <c r="L188" s="1">
        <v>0.2</v>
      </c>
      <c r="M188" s="12">
        <v>0.33333333333333331</v>
      </c>
      <c r="N188" s="12">
        <v>0</v>
      </c>
      <c r="O188" s="1">
        <v>0</v>
      </c>
      <c r="P188" s="13">
        <v>1</v>
      </c>
      <c r="Q188" s="14">
        <f t="shared" si="6"/>
        <v>0.31055555555555553</v>
      </c>
      <c r="R188" s="11" t="str">
        <f t="shared" si="7"/>
        <v>BAJO</v>
      </c>
    </row>
    <row r="189" spans="1:18" x14ac:dyDescent="0.2">
      <c r="A189" s="5" t="s">
        <v>397</v>
      </c>
      <c r="B189" s="5">
        <v>51</v>
      </c>
      <c r="C189" s="6" t="str">
        <f t="shared" si="8"/>
        <v>Adulto</v>
      </c>
      <c r="D189" s="5" t="s">
        <v>41</v>
      </c>
      <c r="E189" s="5" t="s">
        <v>42</v>
      </c>
      <c r="F189" s="5" t="s">
        <v>43</v>
      </c>
      <c r="G189" s="5" t="s">
        <v>70</v>
      </c>
      <c r="H189" s="5" t="s">
        <v>45</v>
      </c>
      <c r="I189" s="5" t="s">
        <v>45</v>
      </c>
      <c r="J189" s="5">
        <v>2014</v>
      </c>
      <c r="K189" s="1">
        <v>0.33</v>
      </c>
      <c r="L189" s="1">
        <v>0.1</v>
      </c>
      <c r="M189" s="12">
        <v>0.33333333333333331</v>
      </c>
      <c r="N189" s="12">
        <v>0</v>
      </c>
      <c r="O189" s="1">
        <v>1</v>
      </c>
      <c r="P189" s="13">
        <v>1</v>
      </c>
      <c r="Q189" s="14">
        <f t="shared" si="6"/>
        <v>0.46055555555555561</v>
      </c>
      <c r="R189" s="11" t="str">
        <f t="shared" si="7"/>
        <v>BAJO</v>
      </c>
    </row>
    <row r="190" spans="1:18" x14ac:dyDescent="0.2">
      <c r="A190" s="5" t="s">
        <v>398</v>
      </c>
      <c r="B190" s="5">
        <v>50</v>
      </c>
      <c r="C190" s="6" t="str">
        <f t="shared" si="8"/>
        <v>Adulto</v>
      </c>
      <c r="D190" s="5" t="s">
        <v>48</v>
      </c>
      <c r="E190" s="5" t="s">
        <v>42</v>
      </c>
      <c r="F190" s="5" t="s">
        <v>43</v>
      </c>
      <c r="G190" s="5" t="s">
        <v>47</v>
      </c>
      <c r="H190" s="5" t="s">
        <v>51</v>
      </c>
      <c r="I190" s="5" t="s">
        <v>51</v>
      </c>
      <c r="J190" s="5">
        <v>2011</v>
      </c>
      <c r="K190" s="1">
        <v>0.33</v>
      </c>
      <c r="L190" s="1">
        <v>0.1</v>
      </c>
      <c r="M190" s="12">
        <v>0.66666666666666663</v>
      </c>
      <c r="N190" s="12">
        <v>0</v>
      </c>
      <c r="O190" s="1">
        <v>0</v>
      </c>
      <c r="P190" s="13">
        <v>1</v>
      </c>
      <c r="Q190" s="14">
        <f t="shared" si="6"/>
        <v>0.34944444444444445</v>
      </c>
      <c r="R190" s="11" t="str">
        <f t="shared" si="7"/>
        <v>BAJO</v>
      </c>
    </row>
    <row r="191" spans="1:18" x14ac:dyDescent="0.2">
      <c r="A191" s="5" t="s">
        <v>399</v>
      </c>
      <c r="B191" s="5">
        <v>23</v>
      </c>
      <c r="C191" s="6" t="str">
        <f t="shared" si="8"/>
        <v>Adulto Joven</v>
      </c>
      <c r="D191" s="5" t="s">
        <v>48</v>
      </c>
      <c r="E191" s="5" t="s">
        <v>57</v>
      </c>
      <c r="F191" s="5" t="s">
        <v>43</v>
      </c>
      <c r="G191" s="5" t="s">
        <v>47</v>
      </c>
      <c r="H191" s="5" t="s">
        <v>45</v>
      </c>
      <c r="I191" s="5" t="s">
        <v>51</v>
      </c>
      <c r="J191" s="5">
        <v>2012</v>
      </c>
      <c r="K191" s="1">
        <v>0.66</v>
      </c>
      <c r="L191" s="1">
        <v>0.6</v>
      </c>
      <c r="M191" s="12">
        <v>0.66666666666666663</v>
      </c>
      <c r="N191" s="12">
        <v>0.8571428571428571</v>
      </c>
      <c r="O191" s="1">
        <v>1</v>
      </c>
      <c r="P191" s="13">
        <v>0.5</v>
      </c>
      <c r="Q191" s="14">
        <f t="shared" si="6"/>
        <v>0.71396825396825392</v>
      </c>
      <c r="R191" s="11" t="str">
        <f t="shared" si="7"/>
        <v>MEDIO</v>
      </c>
    </row>
    <row r="192" spans="1:18" x14ac:dyDescent="0.2">
      <c r="A192" s="5" t="s">
        <v>400</v>
      </c>
      <c r="B192" s="5">
        <v>40</v>
      </c>
      <c r="C192" s="6" t="str">
        <f t="shared" si="8"/>
        <v>Adulto</v>
      </c>
      <c r="D192" s="5" t="s">
        <v>41</v>
      </c>
      <c r="E192" s="5" t="s">
        <v>118</v>
      </c>
      <c r="F192" s="5" t="s">
        <v>43</v>
      </c>
      <c r="G192" s="5" t="s">
        <v>47</v>
      </c>
      <c r="H192" s="5" t="s">
        <v>51</v>
      </c>
      <c r="I192" s="5" t="s">
        <v>51</v>
      </c>
      <c r="J192" s="5">
        <v>2010</v>
      </c>
      <c r="K192" s="1">
        <v>0.33</v>
      </c>
      <c r="L192" s="1">
        <v>0.4</v>
      </c>
      <c r="M192" s="12">
        <v>1</v>
      </c>
      <c r="N192" s="12">
        <v>1</v>
      </c>
      <c r="O192" s="1">
        <v>1</v>
      </c>
      <c r="P192" s="13">
        <v>1</v>
      </c>
      <c r="Q192" s="14">
        <f t="shared" si="6"/>
        <v>0.78833333333333344</v>
      </c>
      <c r="R192" s="11" t="str">
        <f t="shared" si="7"/>
        <v>AVANZADO</v>
      </c>
    </row>
    <row r="193" spans="1:18" x14ac:dyDescent="0.2">
      <c r="A193" s="5" t="s">
        <v>401</v>
      </c>
      <c r="B193" s="5">
        <v>23</v>
      </c>
      <c r="C193" s="6" t="str">
        <f t="shared" si="8"/>
        <v>Adulto Joven</v>
      </c>
      <c r="D193" s="5" t="s">
        <v>48</v>
      </c>
      <c r="E193" s="5" t="s">
        <v>119</v>
      </c>
      <c r="F193" s="5" t="s">
        <v>43</v>
      </c>
      <c r="G193" s="5" t="s">
        <v>44</v>
      </c>
      <c r="H193" s="5" t="s">
        <v>45</v>
      </c>
      <c r="I193" s="5" t="s">
        <v>65</v>
      </c>
      <c r="J193" s="5">
        <v>2011</v>
      </c>
      <c r="K193" s="1">
        <v>0.25</v>
      </c>
      <c r="L193" s="1">
        <v>0.4</v>
      </c>
      <c r="M193" s="12">
        <v>1</v>
      </c>
      <c r="N193" s="12">
        <v>1</v>
      </c>
      <c r="O193" s="1">
        <v>0</v>
      </c>
      <c r="P193" s="13">
        <v>1</v>
      </c>
      <c r="Q193" s="14">
        <f t="shared" si="6"/>
        <v>0.60833333333333328</v>
      </c>
      <c r="R193" s="11" t="str">
        <f t="shared" si="7"/>
        <v>MEDIO</v>
      </c>
    </row>
    <row r="194" spans="1:18" x14ac:dyDescent="0.2">
      <c r="A194" s="5" t="s">
        <v>402</v>
      </c>
      <c r="B194" s="5">
        <v>24</v>
      </c>
      <c r="C194" s="6" t="str">
        <f t="shared" si="8"/>
        <v>Adulto Joven</v>
      </c>
      <c r="D194" s="5" t="s">
        <v>48</v>
      </c>
      <c r="E194" s="5" t="s">
        <v>120</v>
      </c>
      <c r="F194" s="5" t="s">
        <v>43</v>
      </c>
      <c r="G194" s="5" t="s">
        <v>44</v>
      </c>
      <c r="H194" s="5" t="s">
        <v>45</v>
      </c>
      <c r="I194" s="5" t="s">
        <v>51</v>
      </c>
      <c r="J194" s="5">
        <v>2012</v>
      </c>
      <c r="K194" s="1">
        <v>0.33</v>
      </c>
      <c r="L194" s="1">
        <v>0.5</v>
      </c>
      <c r="M194" s="12">
        <v>1</v>
      </c>
      <c r="N194" s="12">
        <v>0.8571428571428571</v>
      </c>
      <c r="O194" s="1">
        <v>1</v>
      </c>
      <c r="P194" s="13">
        <v>0.25</v>
      </c>
      <c r="Q194" s="14">
        <f t="shared" si="6"/>
        <v>0.65619047619047621</v>
      </c>
      <c r="R194" s="11" t="str">
        <f t="shared" si="7"/>
        <v>MEDIO</v>
      </c>
    </row>
    <row r="195" spans="1:18" x14ac:dyDescent="0.2">
      <c r="A195" s="5" t="s">
        <v>403</v>
      </c>
      <c r="B195" s="5">
        <v>21</v>
      </c>
      <c r="C195" s="6" t="str">
        <f t="shared" si="8"/>
        <v>Adulto Joven</v>
      </c>
      <c r="D195" s="5" t="s">
        <v>48</v>
      </c>
      <c r="E195" s="5" t="s">
        <v>121</v>
      </c>
      <c r="F195" s="5" t="s">
        <v>50</v>
      </c>
      <c r="G195" s="5" t="s">
        <v>44</v>
      </c>
      <c r="H195" s="5" t="s">
        <v>49</v>
      </c>
      <c r="I195" s="5" t="s">
        <v>49</v>
      </c>
      <c r="J195" s="5">
        <v>2013</v>
      </c>
      <c r="K195" s="1">
        <v>0.66</v>
      </c>
      <c r="L195" s="1">
        <v>0.4</v>
      </c>
      <c r="M195" s="12">
        <v>1</v>
      </c>
      <c r="N195" s="12">
        <v>0.5714285714285714</v>
      </c>
      <c r="O195" s="1">
        <v>1</v>
      </c>
      <c r="P195" s="13">
        <v>0.25</v>
      </c>
      <c r="Q195" s="14">
        <f t="shared" si="6"/>
        <v>0.64690476190476198</v>
      </c>
      <c r="R195" s="11" t="str">
        <f t="shared" si="7"/>
        <v>MEDIO</v>
      </c>
    </row>
    <row r="196" spans="1:18" x14ac:dyDescent="0.2">
      <c r="A196" s="5" t="s">
        <v>404</v>
      </c>
      <c r="B196" s="5">
        <v>62</v>
      </c>
      <c r="C196" s="6" t="str">
        <f t="shared" si="8"/>
        <v>Adulto Mayor</v>
      </c>
      <c r="D196" s="5" t="s">
        <v>48</v>
      </c>
      <c r="E196" s="5" t="s">
        <v>122</v>
      </c>
      <c r="F196" s="5" t="s">
        <v>43</v>
      </c>
      <c r="G196" s="5" t="s">
        <v>44</v>
      </c>
      <c r="H196" s="5" t="s">
        <v>51</v>
      </c>
      <c r="I196" s="5" t="s">
        <v>65</v>
      </c>
      <c r="J196" s="5">
        <v>2015</v>
      </c>
      <c r="K196" s="1">
        <v>0.33</v>
      </c>
      <c r="L196" s="1">
        <v>0.3</v>
      </c>
      <c r="M196" s="12">
        <v>0</v>
      </c>
      <c r="N196" s="12">
        <v>0.7142857142857143</v>
      </c>
      <c r="O196" s="1">
        <v>0</v>
      </c>
      <c r="P196" s="13">
        <v>0.25</v>
      </c>
      <c r="Q196" s="14">
        <f t="shared" ref="Q196:Q229" si="9">(K196+L196+M196+N196+O196+P196)/6</f>
        <v>0.26571428571428574</v>
      </c>
      <c r="R196" s="11" t="str">
        <f t="shared" ref="R196:R229" si="10">IF(AND(Q196&gt;0.75,Q196&lt;=1),"AVANZADO",IF(AND(Q196&gt;0.5,Q196&lt;=0.75),"MEDIO",IF(AND(Q196&gt;0.25,Q196&lt;=0.5),"BAJO","NINGUNO")))</f>
        <v>BAJO</v>
      </c>
    </row>
    <row r="197" spans="1:18" x14ac:dyDescent="0.2">
      <c r="A197" s="5" t="s">
        <v>405</v>
      </c>
      <c r="B197" s="5">
        <v>26</v>
      </c>
      <c r="C197" s="6" t="str">
        <f t="shared" ref="C197:C229" si="11">IF((B197&lt;18),"Niño/Adolescente",(IF(AND((B197&gt;17),(B197&lt;30)),"Adulto Joven",(IF(AND((B197&gt;29),(B197&lt;60)),"Adulto","Adulto Mayor")))))</f>
        <v>Adulto Joven</v>
      </c>
      <c r="D197" s="5" t="s">
        <v>48</v>
      </c>
      <c r="E197" s="5" t="s">
        <v>83</v>
      </c>
      <c r="F197" s="5" t="s">
        <v>43</v>
      </c>
      <c r="G197" s="5" t="s">
        <v>47</v>
      </c>
      <c r="H197" s="5" t="s">
        <v>49</v>
      </c>
      <c r="I197" s="5" t="s">
        <v>49</v>
      </c>
      <c r="J197" s="5">
        <v>2009</v>
      </c>
      <c r="K197" s="1">
        <v>0</v>
      </c>
      <c r="L197" s="1">
        <v>0.4</v>
      </c>
      <c r="M197" s="12">
        <v>1</v>
      </c>
      <c r="N197" s="12">
        <v>1</v>
      </c>
      <c r="O197" s="1">
        <v>1</v>
      </c>
      <c r="P197" s="13">
        <v>0.5</v>
      </c>
      <c r="Q197" s="14">
        <f t="shared" si="9"/>
        <v>0.65</v>
      </c>
      <c r="R197" s="11" t="str">
        <f t="shared" si="10"/>
        <v>MEDIO</v>
      </c>
    </row>
    <row r="198" spans="1:18" x14ac:dyDescent="0.2">
      <c r="A198" s="5" t="s">
        <v>406</v>
      </c>
      <c r="B198" s="5">
        <v>26</v>
      </c>
      <c r="C198" s="6" t="str">
        <f t="shared" si="11"/>
        <v>Adulto Joven</v>
      </c>
      <c r="D198" s="5" t="s">
        <v>48</v>
      </c>
      <c r="E198" s="5" t="s">
        <v>42</v>
      </c>
      <c r="F198" s="5" t="s">
        <v>43</v>
      </c>
      <c r="G198" s="5" t="s">
        <v>44</v>
      </c>
      <c r="H198" s="5" t="s">
        <v>45</v>
      </c>
      <c r="I198" s="5" t="s">
        <v>45</v>
      </c>
      <c r="J198" s="5">
        <v>2010</v>
      </c>
      <c r="K198" s="1">
        <v>0.66</v>
      </c>
      <c r="L198" s="1">
        <v>0.6</v>
      </c>
      <c r="M198" s="12">
        <v>0.66666666666666663</v>
      </c>
      <c r="N198" s="12">
        <v>0.8571428571428571</v>
      </c>
      <c r="O198" s="1">
        <v>1</v>
      </c>
      <c r="P198" s="13">
        <v>0.75</v>
      </c>
      <c r="Q198" s="14">
        <f t="shared" si="9"/>
        <v>0.75563492063492055</v>
      </c>
      <c r="R198" s="11" t="str">
        <f t="shared" si="10"/>
        <v>AVANZADO</v>
      </c>
    </row>
    <row r="199" spans="1:18" x14ac:dyDescent="0.2">
      <c r="A199" s="5" t="s">
        <v>407</v>
      </c>
      <c r="B199" s="5">
        <v>34</v>
      </c>
      <c r="C199" s="6" t="str">
        <f t="shared" si="11"/>
        <v>Adulto</v>
      </c>
      <c r="D199" s="5" t="s">
        <v>41</v>
      </c>
      <c r="E199" s="5" t="s">
        <v>42</v>
      </c>
      <c r="F199" s="5" t="s">
        <v>43</v>
      </c>
      <c r="G199" s="5" t="s">
        <v>70</v>
      </c>
      <c r="H199" s="5" t="s">
        <v>45</v>
      </c>
      <c r="I199" s="5" t="s">
        <v>45</v>
      </c>
      <c r="J199" s="5">
        <v>2007</v>
      </c>
      <c r="K199" s="1">
        <v>0.5</v>
      </c>
      <c r="L199" s="1">
        <v>0.7</v>
      </c>
      <c r="M199" s="12">
        <v>1</v>
      </c>
      <c r="N199" s="12">
        <v>1</v>
      </c>
      <c r="O199" s="1">
        <v>1</v>
      </c>
      <c r="P199" s="13">
        <v>0.75</v>
      </c>
      <c r="Q199" s="14">
        <f t="shared" si="9"/>
        <v>0.82500000000000007</v>
      </c>
      <c r="R199" s="11" t="str">
        <f t="shared" si="10"/>
        <v>AVANZADO</v>
      </c>
    </row>
    <row r="200" spans="1:18" x14ac:dyDescent="0.2">
      <c r="A200" s="5" t="s">
        <v>408</v>
      </c>
      <c r="B200" s="5">
        <v>60</v>
      </c>
      <c r="C200" s="6" t="str">
        <f t="shared" si="11"/>
        <v>Adulto Mayor</v>
      </c>
      <c r="D200" s="5" t="s">
        <v>48</v>
      </c>
      <c r="E200" s="5" t="s">
        <v>42</v>
      </c>
      <c r="F200" s="5" t="s">
        <v>43</v>
      </c>
      <c r="G200" s="5" t="s">
        <v>47</v>
      </c>
      <c r="H200" s="5" t="s">
        <v>51</v>
      </c>
      <c r="I200" s="5" t="s">
        <v>65</v>
      </c>
      <c r="J200" s="5">
        <v>2010</v>
      </c>
      <c r="K200" s="1">
        <v>0.33</v>
      </c>
      <c r="L200" s="1">
        <v>0.2</v>
      </c>
      <c r="M200" s="12">
        <v>1</v>
      </c>
      <c r="N200" s="12">
        <v>1</v>
      </c>
      <c r="O200" s="1">
        <v>1</v>
      </c>
      <c r="P200" s="13">
        <v>0.75</v>
      </c>
      <c r="Q200" s="14">
        <f t="shared" si="9"/>
        <v>0.71333333333333337</v>
      </c>
      <c r="R200" s="11" t="str">
        <f t="shared" si="10"/>
        <v>MEDIO</v>
      </c>
    </row>
    <row r="201" spans="1:18" x14ac:dyDescent="0.2">
      <c r="A201" s="5" t="s">
        <v>409</v>
      </c>
      <c r="B201" s="5">
        <v>65</v>
      </c>
      <c r="C201" s="6" t="str">
        <f t="shared" si="11"/>
        <v>Adulto Mayor</v>
      </c>
      <c r="D201" s="5" t="s">
        <v>41</v>
      </c>
      <c r="E201" s="5" t="s">
        <v>42</v>
      </c>
      <c r="F201" s="5" t="s">
        <v>43</v>
      </c>
      <c r="G201" s="5" t="s">
        <v>68</v>
      </c>
      <c r="H201" s="5" t="s">
        <v>51</v>
      </c>
      <c r="I201" s="5" t="s">
        <v>65</v>
      </c>
      <c r="J201" s="5">
        <v>2018</v>
      </c>
      <c r="K201" s="1">
        <v>0.33</v>
      </c>
      <c r="L201" s="1">
        <v>0.2</v>
      </c>
      <c r="M201" s="12">
        <v>1</v>
      </c>
      <c r="N201" s="12">
        <v>0.8571428571428571</v>
      </c>
      <c r="O201" s="1">
        <v>1</v>
      </c>
      <c r="P201" s="13">
        <v>1</v>
      </c>
      <c r="Q201" s="14">
        <f t="shared" si="9"/>
        <v>0.73119047619047617</v>
      </c>
      <c r="R201" s="11" t="str">
        <f t="shared" si="10"/>
        <v>MEDIO</v>
      </c>
    </row>
    <row r="202" spans="1:18" x14ac:dyDescent="0.2">
      <c r="A202" s="5" t="s">
        <v>410</v>
      </c>
      <c r="B202" s="5">
        <v>22</v>
      </c>
      <c r="C202" s="6" t="str">
        <f t="shared" si="11"/>
        <v>Adulto Joven</v>
      </c>
      <c r="D202" s="5" t="s">
        <v>48</v>
      </c>
      <c r="E202" s="5" t="s">
        <v>123</v>
      </c>
      <c r="F202" s="5" t="s">
        <v>43</v>
      </c>
      <c r="G202" s="5" t="s">
        <v>47</v>
      </c>
      <c r="H202" s="5" t="s">
        <v>45</v>
      </c>
      <c r="I202" s="5" t="s">
        <v>45</v>
      </c>
      <c r="J202" s="5">
        <v>2009</v>
      </c>
      <c r="K202" s="1">
        <v>0.66</v>
      </c>
      <c r="L202" s="1">
        <v>0.4</v>
      </c>
      <c r="M202" s="12">
        <v>1</v>
      </c>
      <c r="N202" s="12">
        <v>0.8571428571428571</v>
      </c>
      <c r="O202" s="1">
        <v>1</v>
      </c>
      <c r="P202" s="13">
        <v>0.25</v>
      </c>
      <c r="Q202" s="14">
        <f t="shared" si="9"/>
        <v>0.69452380952380954</v>
      </c>
      <c r="R202" s="11" t="str">
        <f t="shared" si="10"/>
        <v>MEDIO</v>
      </c>
    </row>
    <row r="203" spans="1:18" x14ac:dyDescent="0.2">
      <c r="A203" s="5" t="s">
        <v>411</v>
      </c>
      <c r="B203" s="5">
        <v>24</v>
      </c>
      <c r="C203" s="6" t="str">
        <f t="shared" si="11"/>
        <v>Adulto Joven</v>
      </c>
      <c r="D203" s="5" t="s">
        <v>48</v>
      </c>
      <c r="E203" s="5" t="s">
        <v>42</v>
      </c>
      <c r="F203" s="5" t="s">
        <v>43</v>
      </c>
      <c r="G203" s="5" t="s">
        <v>44</v>
      </c>
      <c r="H203" s="5" t="s">
        <v>49</v>
      </c>
      <c r="I203" s="5" t="s">
        <v>45</v>
      </c>
      <c r="J203" s="5">
        <v>2010</v>
      </c>
      <c r="K203" s="1">
        <v>0.33</v>
      </c>
      <c r="L203" s="1">
        <v>0.8</v>
      </c>
      <c r="M203" s="12">
        <v>1</v>
      </c>
      <c r="N203" s="12">
        <v>0.8571428571428571</v>
      </c>
      <c r="O203" s="1">
        <v>0</v>
      </c>
      <c r="P203" s="13">
        <v>0.75</v>
      </c>
      <c r="Q203" s="14">
        <f t="shared" si="9"/>
        <v>0.62285714285714289</v>
      </c>
      <c r="R203" s="11" t="str">
        <f t="shared" si="10"/>
        <v>MEDIO</v>
      </c>
    </row>
    <row r="204" spans="1:18" x14ac:dyDescent="0.2">
      <c r="A204" s="5" t="s">
        <v>412</v>
      </c>
      <c r="B204" s="5">
        <v>24</v>
      </c>
      <c r="C204" s="6" t="str">
        <f t="shared" si="11"/>
        <v>Adulto Joven</v>
      </c>
      <c r="D204" s="5" t="s">
        <v>41</v>
      </c>
      <c r="E204" s="5" t="s">
        <v>57</v>
      </c>
      <c r="F204" s="5" t="s">
        <v>43</v>
      </c>
      <c r="G204" s="5" t="s">
        <v>44</v>
      </c>
      <c r="H204" s="5" t="s">
        <v>45</v>
      </c>
      <c r="I204" s="5" t="s">
        <v>45</v>
      </c>
      <c r="J204" s="5">
        <v>2010</v>
      </c>
      <c r="K204" s="1">
        <v>0.5</v>
      </c>
      <c r="L204" s="1">
        <v>0.6</v>
      </c>
      <c r="M204" s="12">
        <v>1</v>
      </c>
      <c r="N204" s="12">
        <v>1</v>
      </c>
      <c r="O204" s="1">
        <v>1</v>
      </c>
      <c r="P204" s="13">
        <v>1</v>
      </c>
      <c r="Q204" s="14">
        <f t="shared" si="9"/>
        <v>0.85</v>
      </c>
      <c r="R204" s="11" t="str">
        <f t="shared" si="10"/>
        <v>AVANZADO</v>
      </c>
    </row>
    <row r="205" spans="1:18" x14ac:dyDescent="0.2">
      <c r="A205" s="5" t="s">
        <v>413</v>
      </c>
      <c r="B205" s="5">
        <v>53</v>
      </c>
      <c r="C205" s="6" t="str">
        <f t="shared" si="11"/>
        <v>Adulto</v>
      </c>
      <c r="D205" s="5" t="s">
        <v>48</v>
      </c>
      <c r="E205" s="5" t="s">
        <v>42</v>
      </c>
      <c r="F205" s="5" t="s">
        <v>43</v>
      </c>
      <c r="G205" s="5" t="s">
        <v>47</v>
      </c>
      <c r="H205" s="5" t="s">
        <v>45</v>
      </c>
      <c r="I205" s="5" t="s">
        <v>45</v>
      </c>
      <c r="J205" s="5">
        <v>2014</v>
      </c>
      <c r="K205" s="1">
        <v>0.5</v>
      </c>
      <c r="L205" s="1">
        <v>0.7</v>
      </c>
      <c r="M205" s="12">
        <v>1</v>
      </c>
      <c r="N205" s="12">
        <v>1</v>
      </c>
      <c r="O205" s="1">
        <v>1</v>
      </c>
      <c r="P205" s="13">
        <v>0.5</v>
      </c>
      <c r="Q205" s="14">
        <f t="shared" si="9"/>
        <v>0.78333333333333333</v>
      </c>
      <c r="R205" s="11" t="str">
        <f t="shared" si="10"/>
        <v>AVANZADO</v>
      </c>
    </row>
    <row r="206" spans="1:18" x14ac:dyDescent="0.2">
      <c r="A206" s="5" t="s">
        <v>414</v>
      </c>
      <c r="B206" s="5">
        <v>22</v>
      </c>
      <c r="C206" s="6" t="str">
        <f t="shared" si="11"/>
        <v>Adulto Joven</v>
      </c>
      <c r="D206" s="5" t="s">
        <v>48</v>
      </c>
      <c r="E206" s="5" t="s">
        <v>124</v>
      </c>
      <c r="F206" s="5" t="s">
        <v>43</v>
      </c>
      <c r="G206" s="5" t="s">
        <v>44</v>
      </c>
      <c r="H206" s="5" t="s">
        <v>45</v>
      </c>
      <c r="I206" s="5" t="s">
        <v>45</v>
      </c>
      <c r="J206" s="5">
        <v>2009</v>
      </c>
      <c r="K206" s="1">
        <v>0.66</v>
      </c>
      <c r="L206" s="1">
        <v>0.7</v>
      </c>
      <c r="M206" s="12">
        <v>0.66666666666666663</v>
      </c>
      <c r="N206" s="12">
        <v>0.2857142857142857</v>
      </c>
      <c r="O206" s="1">
        <v>1</v>
      </c>
      <c r="P206" s="13">
        <v>0.75</v>
      </c>
      <c r="Q206" s="14">
        <f t="shared" si="9"/>
        <v>0.67706349206349203</v>
      </c>
      <c r="R206" s="11" t="str">
        <f t="shared" si="10"/>
        <v>MEDIO</v>
      </c>
    </row>
    <row r="207" spans="1:18" x14ac:dyDescent="0.2">
      <c r="A207" s="5" t="s">
        <v>415</v>
      </c>
      <c r="B207" s="5">
        <v>25</v>
      </c>
      <c r="C207" s="6" t="str">
        <f t="shared" si="11"/>
        <v>Adulto Joven</v>
      </c>
      <c r="D207" s="5" t="s">
        <v>48</v>
      </c>
      <c r="E207" s="5" t="s">
        <v>42</v>
      </c>
      <c r="F207" s="5" t="s">
        <v>43</v>
      </c>
      <c r="G207" s="5" t="s">
        <v>44</v>
      </c>
      <c r="H207" s="5" t="s">
        <v>49</v>
      </c>
      <c r="I207" s="5" t="s">
        <v>49</v>
      </c>
      <c r="J207" s="5">
        <v>2009</v>
      </c>
      <c r="K207" s="1">
        <v>0.33</v>
      </c>
      <c r="L207" s="1">
        <v>0.6</v>
      </c>
      <c r="M207" s="12">
        <v>0.66666666666666663</v>
      </c>
      <c r="N207" s="12">
        <v>0.7142857142857143</v>
      </c>
      <c r="O207" s="1">
        <v>0</v>
      </c>
      <c r="P207" s="13">
        <v>0.5</v>
      </c>
      <c r="Q207" s="14">
        <f t="shared" si="9"/>
        <v>0.46849206349206352</v>
      </c>
      <c r="R207" s="11" t="str">
        <f t="shared" si="10"/>
        <v>BAJO</v>
      </c>
    </row>
    <row r="208" spans="1:18" x14ac:dyDescent="0.2">
      <c r="A208" s="5" t="s">
        <v>416</v>
      </c>
      <c r="B208" s="5">
        <v>47</v>
      </c>
      <c r="C208" s="6" t="str">
        <f t="shared" si="11"/>
        <v>Adulto</v>
      </c>
      <c r="D208" s="5" t="s">
        <v>41</v>
      </c>
      <c r="E208" s="5" t="s">
        <v>42</v>
      </c>
      <c r="F208" s="5" t="s">
        <v>43</v>
      </c>
      <c r="G208" s="5" t="s">
        <v>47</v>
      </c>
      <c r="H208" s="5" t="s">
        <v>51</v>
      </c>
      <c r="I208" s="5" t="s">
        <v>51</v>
      </c>
      <c r="J208" s="5">
        <v>2012</v>
      </c>
      <c r="K208" s="1">
        <v>0.5</v>
      </c>
      <c r="L208" s="1">
        <v>0.2</v>
      </c>
      <c r="M208" s="12">
        <v>0.66666666666666663</v>
      </c>
      <c r="N208" s="12">
        <v>0.8571428571428571</v>
      </c>
      <c r="O208" s="1">
        <v>1</v>
      </c>
      <c r="P208" s="13">
        <v>1</v>
      </c>
      <c r="Q208" s="14">
        <f t="shared" si="9"/>
        <v>0.70396825396825402</v>
      </c>
      <c r="R208" s="11" t="str">
        <f t="shared" si="10"/>
        <v>MEDIO</v>
      </c>
    </row>
    <row r="209" spans="1:18" x14ac:dyDescent="0.2">
      <c r="A209" s="5" t="s">
        <v>417</v>
      </c>
      <c r="B209" s="5">
        <v>83</v>
      </c>
      <c r="C209" s="6" t="str">
        <f t="shared" si="11"/>
        <v>Adulto Mayor</v>
      </c>
      <c r="D209" s="5" t="s">
        <v>41</v>
      </c>
      <c r="E209" s="5" t="s">
        <v>42</v>
      </c>
      <c r="F209" s="5" t="s">
        <v>43</v>
      </c>
      <c r="G209" s="5" t="s">
        <v>47</v>
      </c>
      <c r="H209" s="5" t="s">
        <v>51</v>
      </c>
      <c r="I209" s="5" t="s">
        <v>51</v>
      </c>
      <c r="J209" s="5">
        <v>2008</v>
      </c>
      <c r="K209" s="1">
        <v>0.25</v>
      </c>
      <c r="L209" s="1">
        <v>0.4</v>
      </c>
      <c r="M209" s="12">
        <v>0.66666666666666663</v>
      </c>
      <c r="N209" s="12">
        <v>0.8571428571428571</v>
      </c>
      <c r="O209" s="1">
        <v>1</v>
      </c>
      <c r="P209" s="13">
        <v>1</v>
      </c>
      <c r="Q209" s="14">
        <f t="shared" si="9"/>
        <v>0.69563492063492072</v>
      </c>
      <c r="R209" s="11" t="str">
        <f t="shared" si="10"/>
        <v>MEDIO</v>
      </c>
    </row>
    <row r="210" spans="1:18" x14ac:dyDescent="0.2">
      <c r="A210" s="5" t="s">
        <v>418</v>
      </c>
      <c r="B210" s="5">
        <v>27</v>
      </c>
      <c r="C210" s="6" t="str">
        <f t="shared" si="11"/>
        <v>Adulto Joven</v>
      </c>
      <c r="D210" s="5" t="s">
        <v>48</v>
      </c>
      <c r="E210" s="5" t="s">
        <v>42</v>
      </c>
      <c r="F210" s="5" t="s">
        <v>43</v>
      </c>
      <c r="G210" s="5" t="s">
        <v>47</v>
      </c>
      <c r="H210" s="5" t="s">
        <v>49</v>
      </c>
      <c r="I210" s="5" t="s">
        <v>49</v>
      </c>
      <c r="J210" s="5">
        <v>2010</v>
      </c>
      <c r="K210" s="1">
        <v>0.5</v>
      </c>
      <c r="L210" s="1">
        <v>0.7</v>
      </c>
      <c r="M210" s="12">
        <v>1</v>
      </c>
      <c r="N210" s="12">
        <v>0.8571428571428571</v>
      </c>
      <c r="O210" s="1">
        <v>1</v>
      </c>
      <c r="P210" s="13">
        <v>1</v>
      </c>
      <c r="Q210" s="14">
        <f t="shared" si="9"/>
        <v>0.84285714285714286</v>
      </c>
      <c r="R210" s="11" t="str">
        <f t="shared" si="10"/>
        <v>AVANZADO</v>
      </c>
    </row>
    <row r="211" spans="1:18" x14ac:dyDescent="0.2">
      <c r="A211" s="5" t="s">
        <v>419</v>
      </c>
      <c r="B211" s="5">
        <v>57</v>
      </c>
      <c r="C211" s="6" t="str">
        <f t="shared" si="11"/>
        <v>Adulto</v>
      </c>
      <c r="D211" s="5" t="s">
        <v>41</v>
      </c>
      <c r="E211" s="5" t="s">
        <v>42</v>
      </c>
      <c r="F211" s="5" t="s">
        <v>43</v>
      </c>
      <c r="G211" s="5" t="s">
        <v>44</v>
      </c>
      <c r="H211" s="5" t="s">
        <v>45</v>
      </c>
      <c r="I211" s="5" t="s">
        <v>51</v>
      </c>
      <c r="J211" s="5">
        <v>2010</v>
      </c>
      <c r="K211" s="1">
        <v>0.33</v>
      </c>
      <c r="L211" s="1">
        <v>0.3</v>
      </c>
      <c r="M211" s="12">
        <v>1</v>
      </c>
      <c r="N211" s="12">
        <v>0</v>
      </c>
      <c r="O211" s="1">
        <v>1</v>
      </c>
      <c r="P211" s="13">
        <v>0.75</v>
      </c>
      <c r="Q211" s="14">
        <f t="shared" si="9"/>
        <v>0.56333333333333335</v>
      </c>
      <c r="R211" s="11" t="str">
        <f t="shared" si="10"/>
        <v>MEDIO</v>
      </c>
    </row>
    <row r="212" spans="1:18" x14ac:dyDescent="0.2">
      <c r="A212" s="5" t="s">
        <v>420</v>
      </c>
      <c r="B212" s="5">
        <v>23</v>
      </c>
      <c r="C212" s="6" t="str">
        <f t="shared" si="11"/>
        <v>Adulto Joven</v>
      </c>
      <c r="D212" s="5" t="s">
        <v>48</v>
      </c>
      <c r="E212" s="5" t="s">
        <v>42</v>
      </c>
      <c r="F212" s="5" t="s">
        <v>43</v>
      </c>
      <c r="G212" s="5" t="s">
        <v>44</v>
      </c>
      <c r="H212" s="5" t="s">
        <v>49</v>
      </c>
      <c r="I212" s="5" t="s">
        <v>45</v>
      </c>
      <c r="J212" s="5">
        <v>2013</v>
      </c>
      <c r="K212" s="1">
        <v>0</v>
      </c>
      <c r="L212" s="1">
        <v>0.6</v>
      </c>
      <c r="M212" s="12">
        <v>0.33333333333333331</v>
      </c>
      <c r="N212" s="12">
        <v>0.8571428571428571</v>
      </c>
      <c r="O212" s="1">
        <v>1</v>
      </c>
      <c r="P212" s="13">
        <v>0.25</v>
      </c>
      <c r="Q212" s="14">
        <f t="shared" si="9"/>
        <v>0.50674603174603172</v>
      </c>
      <c r="R212" s="11" t="str">
        <f t="shared" si="10"/>
        <v>MEDIO</v>
      </c>
    </row>
    <row r="213" spans="1:18" x14ac:dyDescent="0.2">
      <c r="A213" s="5" t="s">
        <v>421</v>
      </c>
      <c r="B213" s="5">
        <v>42</v>
      </c>
      <c r="C213" s="6" t="str">
        <f t="shared" si="11"/>
        <v>Adulto</v>
      </c>
      <c r="D213" s="5" t="s">
        <v>41</v>
      </c>
      <c r="E213" s="5" t="s">
        <v>42</v>
      </c>
      <c r="F213" s="5" t="s">
        <v>43</v>
      </c>
      <c r="G213" s="5" t="s">
        <v>47</v>
      </c>
      <c r="H213" s="5" t="s">
        <v>65</v>
      </c>
      <c r="I213" s="5" t="s">
        <v>65</v>
      </c>
      <c r="J213" s="5">
        <v>2014</v>
      </c>
      <c r="K213" s="1">
        <v>0.25</v>
      </c>
      <c r="L213" s="1">
        <v>0.7</v>
      </c>
      <c r="M213" s="12">
        <v>0</v>
      </c>
      <c r="N213" s="12">
        <v>0</v>
      </c>
      <c r="O213" s="1">
        <v>0</v>
      </c>
      <c r="P213" s="13">
        <v>0.25</v>
      </c>
      <c r="Q213" s="14">
        <f t="shared" si="9"/>
        <v>0.19999999999999998</v>
      </c>
      <c r="R213" s="11" t="str">
        <f t="shared" si="10"/>
        <v>NINGUNO</v>
      </c>
    </row>
    <row r="214" spans="1:18" x14ac:dyDescent="0.2">
      <c r="A214" s="5" t="s">
        <v>422</v>
      </c>
      <c r="B214" s="5">
        <v>26</v>
      </c>
      <c r="C214" s="6" t="str">
        <f t="shared" si="11"/>
        <v>Adulto Joven</v>
      </c>
      <c r="D214" s="5" t="s">
        <v>48</v>
      </c>
      <c r="E214" s="5" t="s">
        <v>42</v>
      </c>
      <c r="F214" s="5" t="s">
        <v>43</v>
      </c>
      <c r="G214" s="5" t="s">
        <v>47</v>
      </c>
      <c r="H214" s="5" t="s">
        <v>49</v>
      </c>
      <c r="I214" s="5" t="s">
        <v>45</v>
      </c>
      <c r="J214" s="5">
        <v>2008</v>
      </c>
      <c r="K214" s="1">
        <v>0.33</v>
      </c>
      <c r="L214" s="1">
        <v>0.6</v>
      </c>
      <c r="M214" s="12">
        <v>1</v>
      </c>
      <c r="N214" s="12">
        <v>1</v>
      </c>
      <c r="O214" s="1">
        <v>0</v>
      </c>
      <c r="P214" s="13">
        <v>0.5</v>
      </c>
      <c r="Q214" s="14">
        <f t="shared" si="9"/>
        <v>0.57166666666666666</v>
      </c>
      <c r="R214" s="11" t="str">
        <f t="shared" si="10"/>
        <v>MEDIO</v>
      </c>
    </row>
    <row r="215" spans="1:18" x14ac:dyDescent="0.2">
      <c r="A215" s="5" t="s">
        <v>423</v>
      </c>
      <c r="B215" s="5">
        <v>53</v>
      </c>
      <c r="C215" s="6" t="str">
        <f t="shared" si="11"/>
        <v>Adulto</v>
      </c>
      <c r="D215" s="5" t="s">
        <v>41</v>
      </c>
      <c r="E215" s="5" t="s">
        <v>42</v>
      </c>
      <c r="F215" s="5" t="s">
        <v>43</v>
      </c>
      <c r="G215" s="5" t="s">
        <v>44</v>
      </c>
      <c r="H215" s="5" t="s">
        <v>51</v>
      </c>
      <c r="I215" s="5" t="s">
        <v>51</v>
      </c>
      <c r="J215" s="5">
        <v>2018</v>
      </c>
      <c r="K215" s="1">
        <v>0.33</v>
      </c>
      <c r="L215" s="1">
        <v>0.4</v>
      </c>
      <c r="M215" s="12">
        <v>0</v>
      </c>
      <c r="N215" s="12">
        <v>0.2857142857142857</v>
      </c>
      <c r="O215" s="1">
        <v>0</v>
      </c>
      <c r="P215" s="13">
        <v>0.25</v>
      </c>
      <c r="Q215" s="14">
        <f t="shared" si="9"/>
        <v>0.21095238095238092</v>
      </c>
      <c r="R215" s="11" t="str">
        <f t="shared" si="10"/>
        <v>NINGUNO</v>
      </c>
    </row>
    <row r="216" spans="1:18" x14ac:dyDescent="0.2">
      <c r="A216" s="5" t="s">
        <v>424</v>
      </c>
      <c r="B216" s="5">
        <v>47</v>
      </c>
      <c r="C216" s="6" t="str">
        <f t="shared" si="11"/>
        <v>Adulto</v>
      </c>
      <c r="D216" s="5" t="s">
        <v>48</v>
      </c>
      <c r="E216" s="5" t="s">
        <v>72</v>
      </c>
      <c r="F216" s="5" t="s">
        <v>43</v>
      </c>
      <c r="G216" s="5" t="s">
        <v>47</v>
      </c>
      <c r="H216" s="5" t="s">
        <v>45</v>
      </c>
      <c r="I216" s="5" t="s">
        <v>45</v>
      </c>
      <c r="J216" s="5">
        <v>2013</v>
      </c>
      <c r="K216" s="1">
        <v>0.5</v>
      </c>
      <c r="L216" s="1">
        <v>0.6</v>
      </c>
      <c r="M216" s="12">
        <v>1</v>
      </c>
      <c r="N216" s="12">
        <v>0</v>
      </c>
      <c r="O216" s="1">
        <v>1</v>
      </c>
      <c r="P216" s="13">
        <v>1</v>
      </c>
      <c r="Q216" s="14">
        <f t="shared" si="9"/>
        <v>0.68333333333333324</v>
      </c>
      <c r="R216" s="11" t="str">
        <f t="shared" si="10"/>
        <v>MEDIO</v>
      </c>
    </row>
    <row r="217" spans="1:18" x14ac:dyDescent="0.2">
      <c r="A217" s="5" t="s">
        <v>425</v>
      </c>
      <c r="B217" s="5">
        <v>77</v>
      </c>
      <c r="C217" s="6" t="str">
        <f t="shared" si="11"/>
        <v>Adulto Mayor</v>
      </c>
      <c r="D217" s="5" t="s">
        <v>41</v>
      </c>
      <c r="E217" s="5" t="s">
        <v>42</v>
      </c>
      <c r="F217" s="5" t="s">
        <v>43</v>
      </c>
      <c r="G217" s="5" t="s">
        <v>47</v>
      </c>
      <c r="H217" s="5" t="s">
        <v>65</v>
      </c>
      <c r="I217" s="5" t="s">
        <v>65</v>
      </c>
      <c r="J217" s="5">
        <v>2018</v>
      </c>
      <c r="K217" s="1">
        <v>0.25</v>
      </c>
      <c r="L217" s="1">
        <v>0.2</v>
      </c>
      <c r="M217" s="12">
        <v>0</v>
      </c>
      <c r="N217" s="12">
        <v>0</v>
      </c>
      <c r="O217" s="1">
        <v>0</v>
      </c>
      <c r="P217" s="13">
        <v>0.25</v>
      </c>
      <c r="Q217" s="14">
        <f t="shared" si="9"/>
        <v>0.11666666666666665</v>
      </c>
      <c r="R217" s="11" t="str">
        <f t="shared" si="10"/>
        <v>NINGUNO</v>
      </c>
    </row>
    <row r="218" spans="1:18" x14ac:dyDescent="0.2">
      <c r="A218" s="5" t="s">
        <v>426</v>
      </c>
      <c r="B218" s="5">
        <v>24</v>
      </c>
      <c r="C218" s="6" t="str">
        <f t="shared" si="11"/>
        <v>Adulto Joven</v>
      </c>
      <c r="D218" s="5" t="s">
        <v>48</v>
      </c>
      <c r="E218" s="5" t="s">
        <v>60</v>
      </c>
      <c r="F218" s="5" t="s">
        <v>43</v>
      </c>
      <c r="G218" s="5" t="s">
        <v>44</v>
      </c>
      <c r="H218" s="5" t="s">
        <v>49</v>
      </c>
      <c r="I218" s="5" t="s">
        <v>51</v>
      </c>
      <c r="J218" s="5">
        <v>2010</v>
      </c>
      <c r="K218" s="1">
        <v>0.66</v>
      </c>
      <c r="L218" s="1">
        <v>0.4</v>
      </c>
      <c r="M218" s="12">
        <v>1</v>
      </c>
      <c r="N218" s="12">
        <v>0.8571428571428571</v>
      </c>
      <c r="O218" s="1">
        <v>1</v>
      </c>
      <c r="P218" s="13">
        <v>0.5</v>
      </c>
      <c r="Q218" s="14">
        <f t="shared" si="9"/>
        <v>0.73619047619047617</v>
      </c>
      <c r="R218" s="11" t="str">
        <f t="shared" si="10"/>
        <v>MEDIO</v>
      </c>
    </row>
    <row r="219" spans="1:18" x14ac:dyDescent="0.2">
      <c r="A219" s="5" t="s">
        <v>427</v>
      </c>
      <c r="B219" s="5">
        <v>20</v>
      </c>
      <c r="C219" s="6" t="str">
        <f t="shared" si="11"/>
        <v>Adulto Joven</v>
      </c>
      <c r="D219" s="5" t="s">
        <v>48</v>
      </c>
      <c r="E219" s="5" t="s">
        <v>120</v>
      </c>
      <c r="F219" s="5" t="s">
        <v>43</v>
      </c>
      <c r="G219" s="5" t="s">
        <v>47</v>
      </c>
      <c r="H219" s="5" t="s">
        <v>49</v>
      </c>
      <c r="I219" s="5" t="s">
        <v>45</v>
      </c>
      <c r="J219" s="5">
        <v>2010</v>
      </c>
      <c r="K219" s="1">
        <v>0.33</v>
      </c>
      <c r="L219" s="1">
        <v>0.6</v>
      </c>
      <c r="M219" s="12">
        <v>1</v>
      </c>
      <c r="N219" s="12">
        <v>0.8571428571428571</v>
      </c>
      <c r="O219" s="1">
        <v>1</v>
      </c>
      <c r="P219" s="13">
        <v>0.75</v>
      </c>
      <c r="Q219" s="14">
        <f t="shared" si="9"/>
        <v>0.75619047619047619</v>
      </c>
      <c r="R219" s="11" t="str">
        <f t="shared" si="10"/>
        <v>AVANZADO</v>
      </c>
    </row>
    <row r="220" spans="1:18" x14ac:dyDescent="0.2">
      <c r="A220" s="5" t="s">
        <v>428</v>
      </c>
      <c r="B220" s="5">
        <v>51</v>
      </c>
      <c r="C220" s="6" t="str">
        <f t="shared" si="11"/>
        <v>Adulto</v>
      </c>
      <c r="D220" s="5" t="s">
        <v>48</v>
      </c>
      <c r="E220" s="5" t="s">
        <v>42</v>
      </c>
      <c r="F220" s="5" t="s">
        <v>43</v>
      </c>
      <c r="G220" s="5" t="s">
        <v>47</v>
      </c>
      <c r="H220" s="5" t="s">
        <v>51</v>
      </c>
      <c r="I220" s="5" t="s">
        <v>65</v>
      </c>
      <c r="J220" s="5">
        <v>2013</v>
      </c>
      <c r="K220" s="1">
        <v>0.33</v>
      </c>
      <c r="L220" s="1">
        <v>0.3</v>
      </c>
      <c r="M220" s="12">
        <v>0</v>
      </c>
      <c r="N220" s="12">
        <v>0.42857142857142855</v>
      </c>
      <c r="O220" s="1">
        <v>1</v>
      </c>
      <c r="P220" s="13">
        <v>1</v>
      </c>
      <c r="Q220" s="14">
        <f t="shared" si="9"/>
        <v>0.50976190476190475</v>
      </c>
      <c r="R220" s="11" t="str">
        <f t="shared" si="10"/>
        <v>MEDIO</v>
      </c>
    </row>
    <row r="221" spans="1:18" x14ac:dyDescent="0.2">
      <c r="A221" s="5" t="s">
        <v>429</v>
      </c>
      <c r="B221" s="5">
        <v>19</v>
      </c>
      <c r="C221" s="6" t="str">
        <f t="shared" si="11"/>
        <v>Adulto Joven</v>
      </c>
      <c r="D221" s="5" t="s">
        <v>41</v>
      </c>
      <c r="E221" s="5" t="s">
        <v>125</v>
      </c>
      <c r="F221" s="5" t="s">
        <v>43</v>
      </c>
      <c r="G221" s="5" t="s">
        <v>44</v>
      </c>
      <c r="H221" s="5" t="s">
        <v>45</v>
      </c>
      <c r="I221" s="5" t="s">
        <v>45</v>
      </c>
      <c r="J221" s="5">
        <v>2010</v>
      </c>
      <c r="K221" s="1">
        <v>0.33</v>
      </c>
      <c r="L221" s="1">
        <v>0.3</v>
      </c>
      <c r="M221" s="12">
        <v>1</v>
      </c>
      <c r="N221" s="12">
        <v>1</v>
      </c>
      <c r="O221" s="1">
        <v>0</v>
      </c>
      <c r="P221" s="13">
        <v>1</v>
      </c>
      <c r="Q221" s="14">
        <f t="shared" si="9"/>
        <v>0.60499999999999998</v>
      </c>
      <c r="R221" s="11" t="str">
        <f t="shared" si="10"/>
        <v>MEDIO</v>
      </c>
    </row>
    <row r="222" spans="1:18" x14ac:dyDescent="0.2">
      <c r="A222" s="5" t="s">
        <v>430</v>
      </c>
      <c r="B222" s="5">
        <v>47</v>
      </c>
      <c r="C222" s="6" t="str">
        <f t="shared" si="11"/>
        <v>Adulto</v>
      </c>
      <c r="D222" s="5" t="s">
        <v>41</v>
      </c>
      <c r="E222" s="5" t="s">
        <v>72</v>
      </c>
      <c r="F222" s="5" t="s">
        <v>43</v>
      </c>
      <c r="G222" s="5" t="s">
        <v>44</v>
      </c>
      <c r="H222" s="5" t="s">
        <v>51</v>
      </c>
      <c r="I222" s="5" t="s">
        <v>51</v>
      </c>
      <c r="J222" s="5">
        <v>2010</v>
      </c>
      <c r="K222" s="1">
        <v>0.33</v>
      </c>
      <c r="L222" s="1">
        <v>0.1</v>
      </c>
      <c r="M222" s="12">
        <v>0.66666666666666663</v>
      </c>
      <c r="N222" s="12">
        <v>0.8571428571428571</v>
      </c>
      <c r="O222" s="1">
        <v>1</v>
      </c>
      <c r="P222" s="13">
        <v>0.5</v>
      </c>
      <c r="Q222" s="14">
        <f t="shared" si="9"/>
        <v>0.57563492063492061</v>
      </c>
      <c r="R222" s="11" t="str">
        <f t="shared" si="10"/>
        <v>MEDIO</v>
      </c>
    </row>
    <row r="223" spans="1:18" x14ac:dyDescent="0.2">
      <c r="A223" s="5" t="s">
        <v>431</v>
      </c>
      <c r="B223" s="5">
        <v>43</v>
      </c>
      <c r="C223" s="6" t="str">
        <f t="shared" si="11"/>
        <v>Adulto</v>
      </c>
      <c r="D223" s="5" t="s">
        <v>41</v>
      </c>
      <c r="E223" s="5" t="s">
        <v>72</v>
      </c>
      <c r="F223" s="5" t="s">
        <v>43</v>
      </c>
      <c r="G223" s="5" t="s">
        <v>44</v>
      </c>
      <c r="H223" s="5" t="s">
        <v>45</v>
      </c>
      <c r="I223" s="5" t="s">
        <v>51</v>
      </c>
      <c r="J223" s="5">
        <v>2015</v>
      </c>
      <c r="K223" s="1">
        <v>0.66</v>
      </c>
      <c r="L223" s="1">
        <v>0.2</v>
      </c>
      <c r="M223" s="12">
        <v>1</v>
      </c>
      <c r="N223" s="12">
        <v>0.7142857142857143</v>
      </c>
      <c r="O223" s="1">
        <v>1</v>
      </c>
      <c r="P223" s="13">
        <v>0.5</v>
      </c>
      <c r="Q223" s="14">
        <f t="shared" si="9"/>
        <v>0.67904761904761912</v>
      </c>
      <c r="R223" s="11" t="str">
        <f t="shared" si="10"/>
        <v>MEDIO</v>
      </c>
    </row>
    <row r="224" spans="1:18" x14ac:dyDescent="0.2">
      <c r="A224" s="5" t="s">
        <v>432</v>
      </c>
      <c r="B224" s="5">
        <v>45</v>
      </c>
      <c r="C224" s="6" t="str">
        <f t="shared" si="11"/>
        <v>Adulto</v>
      </c>
      <c r="D224" s="5" t="s">
        <v>41</v>
      </c>
      <c r="E224" s="5" t="s">
        <v>72</v>
      </c>
      <c r="F224" s="5" t="s">
        <v>43</v>
      </c>
      <c r="G224" s="5" t="s">
        <v>70</v>
      </c>
      <c r="H224" s="5" t="s">
        <v>45</v>
      </c>
      <c r="I224" s="5" t="s">
        <v>51</v>
      </c>
      <c r="J224" s="5">
        <v>2005</v>
      </c>
      <c r="K224" s="1">
        <v>0.66</v>
      </c>
      <c r="L224" s="1">
        <v>0.2</v>
      </c>
      <c r="M224" s="12">
        <v>0.33333333333333331</v>
      </c>
      <c r="N224" s="12">
        <v>0.7142857142857143</v>
      </c>
      <c r="O224" s="1">
        <v>1</v>
      </c>
      <c r="P224" s="13">
        <v>0.5</v>
      </c>
      <c r="Q224" s="14">
        <f t="shared" si="9"/>
        <v>0.56793650793650796</v>
      </c>
      <c r="R224" s="11" t="str">
        <f t="shared" si="10"/>
        <v>MEDIO</v>
      </c>
    </row>
    <row r="225" spans="1:18" x14ac:dyDescent="0.2">
      <c r="A225" s="5" t="s">
        <v>433</v>
      </c>
      <c r="B225" s="5">
        <v>19</v>
      </c>
      <c r="C225" s="6" t="str">
        <f t="shared" si="11"/>
        <v>Adulto Joven</v>
      </c>
      <c r="D225" s="5" t="s">
        <v>41</v>
      </c>
      <c r="E225" s="5" t="s">
        <v>126</v>
      </c>
      <c r="F225" s="5" t="s">
        <v>43</v>
      </c>
      <c r="G225" s="5" t="s">
        <v>44</v>
      </c>
      <c r="H225" s="5" t="s">
        <v>45</v>
      </c>
      <c r="I225" s="5" t="s">
        <v>51</v>
      </c>
      <c r="J225" s="5">
        <v>2012</v>
      </c>
      <c r="K225" s="1">
        <v>0.33</v>
      </c>
      <c r="L225" s="1">
        <v>0.4</v>
      </c>
      <c r="M225" s="12">
        <v>0.66666666666666663</v>
      </c>
      <c r="N225" s="12">
        <v>1</v>
      </c>
      <c r="O225" s="1">
        <v>1</v>
      </c>
      <c r="P225" s="13">
        <v>1</v>
      </c>
      <c r="Q225" s="14">
        <f t="shared" si="9"/>
        <v>0.73277777777777775</v>
      </c>
      <c r="R225" s="11" t="str">
        <f t="shared" si="10"/>
        <v>MEDIO</v>
      </c>
    </row>
    <row r="226" spans="1:18" x14ac:dyDescent="0.2">
      <c r="A226" s="5" t="s">
        <v>434</v>
      </c>
      <c r="B226" s="5">
        <v>41</v>
      </c>
      <c r="C226" s="6" t="str">
        <f t="shared" si="11"/>
        <v>Adulto</v>
      </c>
      <c r="D226" s="5" t="s">
        <v>48</v>
      </c>
      <c r="E226" s="5" t="s">
        <v>72</v>
      </c>
      <c r="F226" s="5" t="s">
        <v>50</v>
      </c>
      <c r="G226" s="5" t="s">
        <v>70</v>
      </c>
      <c r="H226" s="5" t="s">
        <v>45</v>
      </c>
      <c r="I226" s="5" t="s">
        <v>45</v>
      </c>
      <c r="J226" s="5">
        <v>2010</v>
      </c>
      <c r="K226" s="1">
        <v>0.66</v>
      </c>
      <c r="L226" s="1">
        <v>0.5</v>
      </c>
      <c r="M226" s="12">
        <v>0.66666666666666663</v>
      </c>
      <c r="N226" s="12">
        <v>0.2857142857142857</v>
      </c>
      <c r="O226" s="1">
        <v>1</v>
      </c>
      <c r="P226" s="13">
        <v>0.5</v>
      </c>
      <c r="Q226" s="14">
        <f t="shared" si="9"/>
        <v>0.60206349206349208</v>
      </c>
      <c r="R226" s="11" t="str">
        <f t="shared" si="10"/>
        <v>MEDIO</v>
      </c>
    </row>
    <row r="227" spans="1:18" x14ac:dyDescent="0.2">
      <c r="A227" s="5" t="s">
        <v>435</v>
      </c>
      <c r="B227" s="5">
        <v>65</v>
      </c>
      <c r="C227" s="6" t="str">
        <f t="shared" si="11"/>
        <v>Adulto Mayor</v>
      </c>
      <c r="D227" s="5" t="s">
        <v>41</v>
      </c>
      <c r="E227" s="5" t="s">
        <v>46</v>
      </c>
      <c r="F227" s="5" t="s">
        <v>43</v>
      </c>
      <c r="G227" s="5" t="s">
        <v>47</v>
      </c>
      <c r="H227" s="5" t="s">
        <v>51</v>
      </c>
      <c r="I227" s="5" t="s">
        <v>45</v>
      </c>
      <c r="J227" s="5">
        <v>2011</v>
      </c>
      <c r="K227" s="1">
        <v>0</v>
      </c>
      <c r="L227" s="1">
        <v>0.3</v>
      </c>
      <c r="M227" s="12">
        <v>0.66666666666666663</v>
      </c>
      <c r="N227" s="12">
        <v>0.42857142857142855</v>
      </c>
      <c r="O227" s="1">
        <v>1</v>
      </c>
      <c r="P227" s="13">
        <v>0.75</v>
      </c>
      <c r="Q227" s="14">
        <f t="shared" si="9"/>
        <v>0.52420634920634923</v>
      </c>
      <c r="R227" s="11" t="str">
        <f t="shared" si="10"/>
        <v>MEDIO</v>
      </c>
    </row>
    <row r="228" spans="1:18" x14ac:dyDescent="0.2">
      <c r="A228" s="5" t="s">
        <v>436</v>
      </c>
      <c r="B228" s="5">
        <v>65</v>
      </c>
      <c r="C228" s="6" t="str">
        <f t="shared" si="11"/>
        <v>Adulto Mayor</v>
      </c>
      <c r="D228" s="5" t="s">
        <v>41</v>
      </c>
      <c r="E228" s="5" t="s">
        <v>102</v>
      </c>
      <c r="F228" s="5" t="s">
        <v>43</v>
      </c>
      <c r="G228" s="5" t="s">
        <v>44</v>
      </c>
      <c r="H228" s="5" t="s">
        <v>45</v>
      </c>
      <c r="I228" s="5" t="s">
        <v>45</v>
      </c>
      <c r="J228" s="5">
        <v>2012</v>
      </c>
      <c r="K228" s="1">
        <v>0</v>
      </c>
      <c r="L228" s="1">
        <v>0.7</v>
      </c>
      <c r="M228" s="12">
        <v>1</v>
      </c>
      <c r="N228" s="12">
        <v>1</v>
      </c>
      <c r="O228" s="1">
        <v>1</v>
      </c>
      <c r="P228" s="13">
        <v>1</v>
      </c>
      <c r="Q228" s="14">
        <f t="shared" si="9"/>
        <v>0.78333333333333333</v>
      </c>
      <c r="R228" s="11" t="str">
        <f t="shared" si="10"/>
        <v>AVANZADO</v>
      </c>
    </row>
    <row r="229" spans="1:18" x14ac:dyDescent="0.2">
      <c r="A229" s="5" t="s">
        <v>437</v>
      </c>
      <c r="B229" s="5">
        <v>22</v>
      </c>
      <c r="C229" s="6" t="str">
        <f t="shared" si="11"/>
        <v>Adulto Joven</v>
      </c>
      <c r="D229" s="5" t="s">
        <v>41</v>
      </c>
      <c r="E229" s="5" t="s">
        <v>42</v>
      </c>
      <c r="F229" s="5" t="s">
        <v>43</v>
      </c>
      <c r="G229" s="5" t="s">
        <v>70</v>
      </c>
      <c r="H229" s="5" t="s">
        <v>45</v>
      </c>
      <c r="I229" s="5" t="s">
        <v>45</v>
      </c>
      <c r="J229" s="5">
        <v>2011</v>
      </c>
      <c r="K229" s="1">
        <v>0.25</v>
      </c>
      <c r="L229" s="1">
        <v>0.9</v>
      </c>
      <c r="M229" s="12">
        <v>1</v>
      </c>
      <c r="N229" s="12">
        <v>0.7142857142857143</v>
      </c>
      <c r="O229" s="1">
        <v>1</v>
      </c>
      <c r="P229" s="13">
        <v>0.75</v>
      </c>
      <c r="Q229" s="14">
        <f t="shared" si="9"/>
        <v>0.76904761904761898</v>
      </c>
      <c r="R229" s="11" t="str">
        <f t="shared" si="10"/>
        <v>AVANZADO</v>
      </c>
    </row>
  </sheetData>
  <mergeCells count="2">
    <mergeCell ref="M1:N1"/>
    <mergeCell ref="Q2:R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F866C-BEC6-4146-94B7-DED62B14B622}">
  <sheetPr>
    <tabColor rgb="FF00B0F0"/>
    <outlinePr summaryBelow="0" summaryRight="0"/>
  </sheetPr>
  <dimension ref="A1:R229"/>
  <sheetViews>
    <sheetView topLeftCell="C1" workbookViewId="0">
      <pane ySplit="3" topLeftCell="A217" activePane="bottomLeft" state="frozen"/>
      <selection pane="bottomLeft" activeCell="A233" sqref="A233"/>
    </sheetView>
  </sheetViews>
  <sheetFormatPr defaultColWidth="14.42578125" defaultRowHeight="15.75" customHeight="1" x14ac:dyDescent="0.2"/>
  <cols>
    <col min="1" max="1" width="31.85546875" style="15" customWidth="1"/>
    <col min="2" max="15" width="21.5703125" style="15" customWidth="1"/>
    <col min="16" max="16384" width="14.42578125" style="15"/>
  </cols>
  <sheetData>
    <row r="1" spans="1:18" ht="15.75" customHeight="1" x14ac:dyDescent="0.2">
      <c r="A1" s="15">
        <v>1</v>
      </c>
      <c r="B1" s="15">
        <v>2</v>
      </c>
      <c r="C1" s="15">
        <v>3</v>
      </c>
      <c r="D1" s="15">
        <v>3</v>
      </c>
      <c r="E1" s="15">
        <v>4</v>
      </c>
      <c r="F1" s="15">
        <v>5</v>
      </c>
      <c r="G1" s="15">
        <v>6</v>
      </c>
      <c r="H1" s="15">
        <v>7</v>
      </c>
      <c r="I1" s="15">
        <v>8</v>
      </c>
      <c r="J1" s="15">
        <v>10</v>
      </c>
      <c r="K1" s="15" t="s">
        <v>140</v>
      </c>
      <c r="L1" s="15" t="s">
        <v>141</v>
      </c>
      <c r="M1" s="15" t="s">
        <v>142</v>
      </c>
      <c r="N1" s="15" t="s">
        <v>143</v>
      </c>
      <c r="O1" s="15" t="s">
        <v>144</v>
      </c>
      <c r="P1" s="15" t="s">
        <v>145</v>
      </c>
    </row>
    <row r="2" spans="1:18" ht="24.75" customHeight="1" x14ac:dyDescent="0.2">
      <c r="A2" s="16"/>
      <c r="B2" s="16"/>
      <c r="C2" s="16"/>
      <c r="D2" s="16"/>
      <c r="E2" s="16"/>
      <c r="F2" s="16"/>
      <c r="G2" s="16"/>
      <c r="H2" s="16"/>
      <c r="I2" s="16"/>
      <c r="J2" s="16"/>
      <c r="K2" s="15">
        <v>4</v>
      </c>
      <c r="L2" s="15">
        <v>6</v>
      </c>
      <c r="M2" s="15">
        <v>1</v>
      </c>
      <c r="N2" s="15">
        <v>2</v>
      </c>
      <c r="O2" s="15">
        <v>5</v>
      </c>
      <c r="P2" s="15">
        <v>3</v>
      </c>
      <c r="Q2" s="80" t="s">
        <v>146</v>
      </c>
      <c r="R2" s="80"/>
    </row>
    <row r="3" spans="1:18" ht="15.75" customHeight="1" x14ac:dyDescent="0.2">
      <c r="A3" s="15" t="s">
        <v>15</v>
      </c>
      <c r="B3" s="15" t="s">
        <v>16</v>
      </c>
      <c r="C3" s="15" t="s">
        <v>17</v>
      </c>
      <c r="D3" s="15" t="s">
        <v>18</v>
      </c>
      <c r="E3" s="15" t="s">
        <v>19</v>
      </c>
      <c r="F3" s="15" t="s">
        <v>20</v>
      </c>
      <c r="G3" s="15" t="s">
        <v>21</v>
      </c>
      <c r="H3" s="15" t="s">
        <v>22</v>
      </c>
      <c r="I3" s="15" t="s">
        <v>23</v>
      </c>
      <c r="J3" s="15" t="s">
        <v>24</v>
      </c>
      <c r="K3" s="17" t="s">
        <v>211</v>
      </c>
      <c r="L3" s="17" t="s">
        <v>147</v>
      </c>
      <c r="M3" s="17" t="s">
        <v>148</v>
      </c>
      <c r="N3" s="17" t="s">
        <v>149</v>
      </c>
      <c r="O3" s="17" t="s">
        <v>150</v>
      </c>
      <c r="P3" s="17" t="s">
        <v>151</v>
      </c>
      <c r="Q3" s="18" t="s">
        <v>39</v>
      </c>
      <c r="R3" s="18" t="s">
        <v>40</v>
      </c>
    </row>
    <row r="4" spans="1:18" ht="15.75" customHeight="1" x14ac:dyDescent="0.2">
      <c r="A4" s="5" t="s">
        <v>212</v>
      </c>
      <c r="B4" s="19">
        <v>55</v>
      </c>
      <c r="C4" s="19" t="str">
        <f>IF((B4&lt;18),"Niño/Adolescente",(IF(AND((B4&gt;17),(B4&lt;30)),"Adulto Joven",(IF(AND((B4&gt;29),(B4&lt;60)),"Adulto","Adulto Mayor")))))</f>
        <v>Adulto</v>
      </c>
      <c r="D4" s="19" t="s">
        <v>41</v>
      </c>
      <c r="E4" s="19" t="s">
        <v>42</v>
      </c>
      <c r="F4" s="19" t="s">
        <v>43</v>
      </c>
      <c r="G4" s="19" t="s">
        <v>44</v>
      </c>
      <c r="H4" s="19" t="s">
        <v>45</v>
      </c>
      <c r="I4" s="19" t="s">
        <v>45</v>
      </c>
      <c r="J4" s="19">
        <v>2017</v>
      </c>
      <c r="K4" s="15">
        <v>0</v>
      </c>
      <c r="L4" s="15">
        <v>0</v>
      </c>
      <c r="M4" s="15">
        <v>0</v>
      </c>
      <c r="N4" s="15">
        <v>0</v>
      </c>
      <c r="O4" s="15">
        <v>0</v>
      </c>
      <c r="P4" s="15">
        <v>0</v>
      </c>
      <c r="Q4" s="20">
        <f>(K4+L4+M4+N4+O4+P4)/6</f>
        <v>0</v>
      </c>
      <c r="R4" s="21" t="str">
        <f>IF(AND(Q4&gt;0.75,Q4&lt;=1),"AVANZADO",IF(AND(Q4&gt;0.5,Q4&lt;=0.75),"MEDIO",IF(AND(Q4&gt;0.25,Q4&lt;=0.5),"BAJO","NINGUNO")))</f>
        <v>NINGUNO</v>
      </c>
    </row>
    <row r="5" spans="1:18" ht="15.75" customHeight="1" x14ac:dyDescent="0.2">
      <c r="A5" s="5" t="s">
        <v>213</v>
      </c>
      <c r="B5" s="19">
        <v>18</v>
      </c>
      <c r="C5" s="19" t="str">
        <f t="shared" ref="C5:C68" si="0">IF((B5&lt;18),"Niño/Adolescente",(IF(AND((B5&gt;17),(B5&lt;30)),"Adulto Joven",(IF(AND((B5&gt;29),(B5&lt;60)),"Adulto","Adulto Mayor")))))</f>
        <v>Adulto Joven</v>
      </c>
      <c r="D5" s="19" t="s">
        <v>41</v>
      </c>
      <c r="E5" s="19" t="s">
        <v>46</v>
      </c>
      <c r="F5" s="19" t="s">
        <v>43</v>
      </c>
      <c r="G5" s="19" t="s">
        <v>47</v>
      </c>
      <c r="H5" s="19" t="s">
        <v>45</v>
      </c>
      <c r="I5" s="19" t="s">
        <v>45</v>
      </c>
      <c r="J5" s="19">
        <v>2016</v>
      </c>
      <c r="K5" s="15">
        <v>0</v>
      </c>
      <c r="L5" s="15">
        <v>0</v>
      </c>
      <c r="M5" s="15">
        <v>0</v>
      </c>
      <c r="N5" s="15">
        <v>0</v>
      </c>
      <c r="O5" s="15">
        <v>0</v>
      </c>
      <c r="P5" s="15">
        <v>0</v>
      </c>
      <c r="Q5" s="20">
        <f t="shared" ref="Q5:Q68" si="1">(K5+L5+M5+N5+O5+P5)/6</f>
        <v>0</v>
      </c>
      <c r="R5" s="21" t="str">
        <f t="shared" ref="R5:R68" si="2">IF(AND(Q5&gt;0.75,Q5&lt;=1),"AVANZADO",IF(AND(Q5&gt;0.5,Q5&lt;=0.75),"MEDIO",IF(AND(Q5&gt;0.25,Q5&lt;=0.5),"BAJO","NINGUNO")))</f>
        <v>NINGUNO</v>
      </c>
    </row>
    <row r="6" spans="1:18" ht="15.75" customHeight="1" x14ac:dyDescent="0.2">
      <c r="A6" s="5" t="s">
        <v>214</v>
      </c>
      <c r="B6" s="19">
        <v>25</v>
      </c>
      <c r="C6" s="19" t="str">
        <f t="shared" si="0"/>
        <v>Adulto Joven</v>
      </c>
      <c r="D6" s="19" t="s">
        <v>48</v>
      </c>
      <c r="E6" s="19" t="s">
        <v>42</v>
      </c>
      <c r="F6" s="19" t="s">
        <v>43</v>
      </c>
      <c r="G6" s="19" t="s">
        <v>44</v>
      </c>
      <c r="H6" s="19" t="s">
        <v>49</v>
      </c>
      <c r="I6" s="19" t="s">
        <v>45</v>
      </c>
      <c r="J6" s="19">
        <v>2011</v>
      </c>
      <c r="K6" s="15">
        <v>0</v>
      </c>
      <c r="L6" s="15">
        <v>0</v>
      </c>
      <c r="M6" s="15">
        <v>0</v>
      </c>
      <c r="N6" s="15">
        <v>0</v>
      </c>
      <c r="O6" s="15">
        <v>0</v>
      </c>
      <c r="P6" s="15">
        <v>0</v>
      </c>
      <c r="Q6" s="20">
        <f t="shared" si="1"/>
        <v>0</v>
      </c>
      <c r="R6" s="21" t="str">
        <f t="shared" si="2"/>
        <v>NINGUNO</v>
      </c>
    </row>
    <row r="7" spans="1:18" ht="15.75" customHeight="1" x14ac:dyDescent="0.2">
      <c r="A7" s="5" t="s">
        <v>215</v>
      </c>
      <c r="B7" s="19">
        <v>23</v>
      </c>
      <c r="C7" s="19" t="str">
        <f t="shared" si="0"/>
        <v>Adulto Joven</v>
      </c>
      <c r="D7" s="19" t="s">
        <v>48</v>
      </c>
      <c r="E7" s="19" t="s">
        <v>42</v>
      </c>
      <c r="F7" s="19" t="s">
        <v>43</v>
      </c>
      <c r="G7" s="19" t="s">
        <v>44</v>
      </c>
      <c r="H7" s="19" t="s">
        <v>45</v>
      </c>
      <c r="I7" s="19" t="s">
        <v>45</v>
      </c>
      <c r="J7" s="19">
        <v>2010</v>
      </c>
      <c r="K7" s="15">
        <v>0</v>
      </c>
      <c r="L7" s="15">
        <v>0</v>
      </c>
      <c r="M7" s="15">
        <v>0</v>
      </c>
      <c r="N7" s="15">
        <v>0</v>
      </c>
      <c r="O7" s="15">
        <v>0</v>
      </c>
      <c r="P7" s="15">
        <v>0</v>
      </c>
      <c r="Q7" s="20">
        <f t="shared" si="1"/>
        <v>0</v>
      </c>
      <c r="R7" s="21" t="str">
        <f t="shared" si="2"/>
        <v>NINGUNO</v>
      </c>
    </row>
    <row r="8" spans="1:18" ht="15.75" customHeight="1" x14ac:dyDescent="0.2">
      <c r="A8" s="5" t="s">
        <v>216</v>
      </c>
      <c r="B8" s="19">
        <v>22</v>
      </c>
      <c r="C8" s="19" t="str">
        <f t="shared" si="0"/>
        <v>Adulto Joven</v>
      </c>
      <c r="D8" s="19" t="s">
        <v>48</v>
      </c>
      <c r="E8" s="19" t="s">
        <v>42</v>
      </c>
      <c r="F8" s="19" t="s">
        <v>50</v>
      </c>
      <c r="G8" s="19" t="s">
        <v>47</v>
      </c>
      <c r="H8" s="19" t="s">
        <v>49</v>
      </c>
      <c r="I8" s="19" t="s">
        <v>51</v>
      </c>
      <c r="J8" s="19">
        <v>2010</v>
      </c>
      <c r="K8" s="15">
        <v>0</v>
      </c>
      <c r="L8" s="15">
        <v>0</v>
      </c>
      <c r="M8" s="15">
        <v>0</v>
      </c>
      <c r="N8" s="15">
        <v>0</v>
      </c>
      <c r="O8" s="15">
        <v>0</v>
      </c>
      <c r="P8" s="15">
        <v>0</v>
      </c>
      <c r="Q8" s="20">
        <f t="shared" si="1"/>
        <v>0</v>
      </c>
      <c r="R8" s="21" t="str">
        <f t="shared" si="2"/>
        <v>NINGUNO</v>
      </c>
    </row>
    <row r="9" spans="1:18" ht="15.75" customHeight="1" x14ac:dyDescent="0.2">
      <c r="A9" s="5" t="s">
        <v>217</v>
      </c>
      <c r="B9" s="19">
        <v>23</v>
      </c>
      <c r="C9" s="19" t="str">
        <f t="shared" si="0"/>
        <v>Adulto Joven</v>
      </c>
      <c r="D9" s="19" t="s">
        <v>48</v>
      </c>
      <c r="E9" s="19" t="s">
        <v>42</v>
      </c>
      <c r="F9" s="19" t="s">
        <v>50</v>
      </c>
      <c r="G9" s="19" t="s">
        <v>44</v>
      </c>
      <c r="H9" s="19" t="s">
        <v>45</v>
      </c>
      <c r="I9" s="19" t="s">
        <v>49</v>
      </c>
      <c r="J9" s="19">
        <v>2014</v>
      </c>
      <c r="K9" s="15">
        <v>0</v>
      </c>
      <c r="L9" s="15">
        <v>0</v>
      </c>
      <c r="M9" s="15">
        <v>0.8</v>
      </c>
      <c r="N9" s="15">
        <v>0.4</v>
      </c>
      <c r="O9" s="15">
        <v>1</v>
      </c>
      <c r="P9" s="15">
        <v>0.5</v>
      </c>
      <c r="Q9" s="20">
        <f t="shared" si="1"/>
        <v>0.45</v>
      </c>
      <c r="R9" s="21" t="str">
        <f t="shared" si="2"/>
        <v>BAJO</v>
      </c>
    </row>
    <row r="10" spans="1:18" ht="15.75" customHeight="1" x14ac:dyDescent="0.2">
      <c r="A10" s="5" t="s">
        <v>218</v>
      </c>
      <c r="B10" s="19">
        <v>19</v>
      </c>
      <c r="C10" s="19" t="str">
        <f t="shared" si="0"/>
        <v>Adulto Joven</v>
      </c>
      <c r="D10" s="19" t="s">
        <v>41</v>
      </c>
      <c r="E10" s="19" t="s">
        <v>42</v>
      </c>
      <c r="F10" s="19" t="s">
        <v>43</v>
      </c>
      <c r="G10" s="19" t="s">
        <v>44</v>
      </c>
      <c r="H10" s="19" t="s">
        <v>45</v>
      </c>
      <c r="I10" s="19" t="s">
        <v>45</v>
      </c>
      <c r="J10" s="19">
        <v>2014</v>
      </c>
      <c r="K10" s="15">
        <v>0</v>
      </c>
      <c r="L10" s="15">
        <v>0</v>
      </c>
      <c r="M10" s="15">
        <v>0</v>
      </c>
      <c r="N10" s="15">
        <v>0</v>
      </c>
      <c r="O10" s="15">
        <v>0</v>
      </c>
      <c r="P10" s="15">
        <v>0</v>
      </c>
      <c r="Q10" s="20">
        <f t="shared" si="1"/>
        <v>0</v>
      </c>
      <c r="R10" s="21" t="str">
        <f t="shared" si="2"/>
        <v>NINGUNO</v>
      </c>
    </row>
    <row r="11" spans="1:18" ht="15.75" customHeight="1" x14ac:dyDescent="0.2">
      <c r="A11" s="5" t="s">
        <v>219</v>
      </c>
      <c r="B11" s="19">
        <v>19</v>
      </c>
      <c r="C11" s="19" t="str">
        <f t="shared" si="0"/>
        <v>Adulto Joven</v>
      </c>
      <c r="D11" s="19" t="s">
        <v>41</v>
      </c>
      <c r="E11" s="19" t="s">
        <v>53</v>
      </c>
      <c r="F11" s="19" t="s">
        <v>43</v>
      </c>
      <c r="G11" s="19" t="s">
        <v>47</v>
      </c>
      <c r="H11" s="19" t="s">
        <v>51</v>
      </c>
      <c r="I11" s="19" t="s">
        <v>45</v>
      </c>
      <c r="J11" s="19">
        <v>2012</v>
      </c>
      <c r="K11" s="15">
        <v>0</v>
      </c>
      <c r="L11" s="15">
        <v>0</v>
      </c>
      <c r="M11" s="15">
        <v>0</v>
      </c>
      <c r="N11" s="15">
        <v>0</v>
      </c>
      <c r="O11" s="15">
        <v>0</v>
      </c>
      <c r="P11" s="15">
        <v>0</v>
      </c>
      <c r="Q11" s="20">
        <f t="shared" si="1"/>
        <v>0</v>
      </c>
      <c r="R11" s="21" t="str">
        <f t="shared" si="2"/>
        <v>NINGUNO</v>
      </c>
    </row>
    <row r="12" spans="1:18" ht="15.75" customHeight="1" x14ac:dyDescent="0.2">
      <c r="A12" s="5" t="s">
        <v>220</v>
      </c>
      <c r="B12" s="19">
        <v>20</v>
      </c>
      <c r="C12" s="19" t="str">
        <f t="shared" si="0"/>
        <v>Adulto Joven</v>
      </c>
      <c r="D12" s="19" t="s">
        <v>41</v>
      </c>
      <c r="E12" s="19" t="s">
        <v>42</v>
      </c>
      <c r="F12" s="19" t="s">
        <v>43</v>
      </c>
      <c r="G12" s="19" t="s">
        <v>47</v>
      </c>
      <c r="H12" s="19" t="s">
        <v>51</v>
      </c>
      <c r="I12" s="19" t="s">
        <v>45</v>
      </c>
      <c r="J12" s="19">
        <v>2015</v>
      </c>
      <c r="K12" s="15">
        <v>0</v>
      </c>
      <c r="L12" s="15">
        <v>0</v>
      </c>
      <c r="M12" s="15">
        <v>0</v>
      </c>
      <c r="N12" s="15">
        <v>0</v>
      </c>
      <c r="O12" s="15">
        <v>0</v>
      </c>
      <c r="P12" s="15">
        <v>0</v>
      </c>
      <c r="Q12" s="20">
        <f t="shared" si="1"/>
        <v>0</v>
      </c>
      <c r="R12" s="21" t="str">
        <f t="shared" si="2"/>
        <v>NINGUNO</v>
      </c>
    </row>
    <row r="13" spans="1:18" ht="15.75" customHeight="1" x14ac:dyDescent="0.2">
      <c r="A13" s="5" t="s">
        <v>221</v>
      </c>
      <c r="B13" s="19">
        <v>18</v>
      </c>
      <c r="C13" s="19" t="str">
        <f t="shared" si="0"/>
        <v>Adulto Joven</v>
      </c>
      <c r="D13" s="19" t="s">
        <v>48</v>
      </c>
      <c r="E13" s="19" t="s">
        <v>42</v>
      </c>
      <c r="F13" s="19" t="s">
        <v>43</v>
      </c>
      <c r="G13" s="19" t="s">
        <v>47</v>
      </c>
      <c r="H13" s="19" t="s">
        <v>45</v>
      </c>
      <c r="I13" s="19" t="s">
        <v>45</v>
      </c>
      <c r="J13" s="19">
        <v>2010</v>
      </c>
      <c r="K13" s="15">
        <v>0</v>
      </c>
      <c r="L13" s="15">
        <v>0</v>
      </c>
      <c r="M13" s="15">
        <v>0</v>
      </c>
      <c r="N13" s="15">
        <v>0</v>
      </c>
      <c r="O13" s="15">
        <v>0</v>
      </c>
      <c r="P13" s="15">
        <v>0</v>
      </c>
      <c r="Q13" s="20">
        <f t="shared" si="1"/>
        <v>0</v>
      </c>
      <c r="R13" s="21" t="str">
        <f t="shared" si="2"/>
        <v>NINGUNO</v>
      </c>
    </row>
    <row r="14" spans="1:18" ht="15.75" customHeight="1" x14ac:dyDescent="0.2">
      <c r="A14" s="5" t="s">
        <v>222</v>
      </c>
      <c r="B14" s="19">
        <v>20</v>
      </c>
      <c r="C14" s="19" t="str">
        <f t="shared" si="0"/>
        <v>Adulto Joven</v>
      </c>
      <c r="D14" s="19" t="s">
        <v>48</v>
      </c>
      <c r="E14" s="19" t="s">
        <v>57</v>
      </c>
      <c r="F14" s="19" t="s">
        <v>43</v>
      </c>
      <c r="G14" s="19" t="s">
        <v>44</v>
      </c>
      <c r="H14" s="19" t="s">
        <v>51</v>
      </c>
      <c r="I14" s="19" t="s">
        <v>45</v>
      </c>
      <c r="J14" s="19">
        <v>2012</v>
      </c>
      <c r="K14" s="15">
        <v>0</v>
      </c>
      <c r="L14" s="15">
        <v>0</v>
      </c>
      <c r="M14" s="15">
        <v>0</v>
      </c>
      <c r="N14" s="15">
        <v>0</v>
      </c>
      <c r="O14" s="15">
        <v>0</v>
      </c>
      <c r="P14" s="15">
        <v>0</v>
      </c>
      <c r="Q14" s="20">
        <f t="shared" si="1"/>
        <v>0</v>
      </c>
      <c r="R14" s="21" t="str">
        <f t="shared" si="2"/>
        <v>NINGUNO</v>
      </c>
    </row>
    <row r="15" spans="1:18" ht="15.75" customHeight="1" x14ac:dyDescent="0.2">
      <c r="A15" s="5" t="s">
        <v>223</v>
      </c>
      <c r="B15" s="19">
        <v>19</v>
      </c>
      <c r="C15" s="19" t="str">
        <f t="shared" si="0"/>
        <v>Adulto Joven</v>
      </c>
      <c r="D15" s="19" t="s">
        <v>41</v>
      </c>
      <c r="E15" s="19" t="s">
        <v>59</v>
      </c>
      <c r="F15" s="19" t="s">
        <v>43</v>
      </c>
      <c r="G15" s="19" t="s">
        <v>47</v>
      </c>
      <c r="H15" s="19" t="s">
        <v>45</v>
      </c>
      <c r="I15" s="19" t="s">
        <v>45</v>
      </c>
      <c r="J15" s="19">
        <v>2011</v>
      </c>
      <c r="K15" s="15">
        <v>0</v>
      </c>
      <c r="L15" s="15">
        <v>0</v>
      </c>
      <c r="M15" s="15">
        <v>0</v>
      </c>
      <c r="N15" s="15">
        <v>0</v>
      </c>
      <c r="O15" s="15">
        <v>0</v>
      </c>
      <c r="P15" s="15">
        <v>0</v>
      </c>
      <c r="Q15" s="20">
        <f t="shared" si="1"/>
        <v>0</v>
      </c>
      <c r="R15" s="21" t="str">
        <f t="shared" si="2"/>
        <v>NINGUNO</v>
      </c>
    </row>
    <row r="16" spans="1:18" ht="15.75" customHeight="1" x14ac:dyDescent="0.2">
      <c r="A16" s="5" t="s">
        <v>224</v>
      </c>
      <c r="B16" s="19">
        <v>48</v>
      </c>
      <c r="C16" s="19" t="str">
        <f t="shared" si="0"/>
        <v>Adulto</v>
      </c>
      <c r="D16" s="19" t="s">
        <v>41</v>
      </c>
      <c r="E16" s="19" t="s">
        <v>60</v>
      </c>
      <c r="F16" s="19" t="s">
        <v>43</v>
      </c>
      <c r="G16" s="19" t="s">
        <v>47</v>
      </c>
      <c r="H16" s="19" t="s">
        <v>51</v>
      </c>
      <c r="I16" s="19" t="s">
        <v>51</v>
      </c>
      <c r="J16" s="19">
        <v>2017</v>
      </c>
      <c r="K16" s="15">
        <v>0</v>
      </c>
      <c r="L16" s="15">
        <v>0</v>
      </c>
      <c r="M16" s="15">
        <v>0</v>
      </c>
      <c r="N16" s="15">
        <v>0</v>
      </c>
      <c r="O16" s="15">
        <v>0</v>
      </c>
      <c r="P16" s="15">
        <v>0</v>
      </c>
      <c r="Q16" s="20">
        <f t="shared" si="1"/>
        <v>0</v>
      </c>
      <c r="R16" s="21" t="str">
        <f t="shared" si="2"/>
        <v>NINGUNO</v>
      </c>
    </row>
    <row r="17" spans="1:18" ht="15.75" customHeight="1" x14ac:dyDescent="0.2">
      <c r="A17" s="5" t="s">
        <v>225</v>
      </c>
      <c r="B17" s="19">
        <v>20</v>
      </c>
      <c r="C17" s="19" t="str">
        <f t="shared" si="0"/>
        <v>Adulto Joven</v>
      </c>
      <c r="D17" s="19" t="s">
        <v>48</v>
      </c>
      <c r="E17" s="19" t="s">
        <v>46</v>
      </c>
      <c r="F17" s="19" t="s">
        <v>50</v>
      </c>
      <c r="G17" s="19" t="s">
        <v>44</v>
      </c>
      <c r="H17" s="19" t="s">
        <v>51</v>
      </c>
      <c r="I17" s="19" t="s">
        <v>45</v>
      </c>
      <c r="J17" s="19">
        <v>2011</v>
      </c>
      <c r="K17" s="15">
        <v>0</v>
      </c>
      <c r="L17" s="15">
        <v>0</v>
      </c>
      <c r="M17" s="15">
        <v>0</v>
      </c>
      <c r="N17" s="15">
        <v>0</v>
      </c>
      <c r="O17" s="15">
        <v>0</v>
      </c>
      <c r="P17" s="15">
        <v>0</v>
      </c>
      <c r="Q17" s="20">
        <f t="shared" si="1"/>
        <v>0</v>
      </c>
      <c r="R17" s="21" t="str">
        <f t="shared" si="2"/>
        <v>NINGUNO</v>
      </c>
    </row>
    <row r="18" spans="1:18" ht="15.75" customHeight="1" x14ac:dyDescent="0.2">
      <c r="A18" s="5" t="s">
        <v>226</v>
      </c>
      <c r="B18" s="19">
        <v>19</v>
      </c>
      <c r="C18" s="19" t="str">
        <f t="shared" si="0"/>
        <v>Adulto Joven</v>
      </c>
      <c r="D18" s="19" t="s">
        <v>48</v>
      </c>
      <c r="E18" s="19" t="s">
        <v>61</v>
      </c>
      <c r="F18" s="19" t="s">
        <v>50</v>
      </c>
      <c r="G18" s="19" t="s">
        <v>44</v>
      </c>
      <c r="H18" s="19" t="s">
        <v>51</v>
      </c>
      <c r="I18" s="19" t="s">
        <v>51</v>
      </c>
      <c r="J18" s="19">
        <v>2011</v>
      </c>
      <c r="K18" s="15">
        <v>0</v>
      </c>
      <c r="L18" s="15">
        <v>0</v>
      </c>
      <c r="M18" s="15">
        <v>0</v>
      </c>
      <c r="N18" s="15">
        <v>0</v>
      </c>
      <c r="O18" s="15">
        <v>0</v>
      </c>
      <c r="P18" s="15">
        <v>0</v>
      </c>
      <c r="Q18" s="20">
        <f t="shared" si="1"/>
        <v>0</v>
      </c>
      <c r="R18" s="21" t="str">
        <f t="shared" si="2"/>
        <v>NINGUNO</v>
      </c>
    </row>
    <row r="19" spans="1:18" ht="15.75" customHeight="1" x14ac:dyDescent="0.2">
      <c r="A19" s="5" t="s">
        <v>227</v>
      </c>
      <c r="B19" s="19">
        <v>41</v>
      </c>
      <c r="C19" s="19" t="str">
        <f t="shared" si="0"/>
        <v>Adulto</v>
      </c>
      <c r="D19" s="19" t="s">
        <v>48</v>
      </c>
      <c r="E19" s="19" t="s">
        <v>42</v>
      </c>
      <c r="F19" s="19" t="s">
        <v>43</v>
      </c>
      <c r="G19" s="19" t="s">
        <v>47</v>
      </c>
      <c r="H19" s="19" t="s">
        <v>51</v>
      </c>
      <c r="I19" s="19" t="s">
        <v>51</v>
      </c>
      <c r="J19" s="19">
        <v>2016</v>
      </c>
      <c r="K19" s="15">
        <v>0</v>
      </c>
      <c r="L19" s="15">
        <v>0</v>
      </c>
      <c r="M19" s="15">
        <v>0</v>
      </c>
      <c r="N19" s="15">
        <v>0</v>
      </c>
      <c r="O19" s="15">
        <v>0</v>
      </c>
      <c r="P19" s="15">
        <v>0</v>
      </c>
      <c r="Q19" s="20">
        <f t="shared" si="1"/>
        <v>0</v>
      </c>
      <c r="R19" s="21" t="str">
        <f t="shared" si="2"/>
        <v>NINGUNO</v>
      </c>
    </row>
    <row r="20" spans="1:18" ht="15.75" customHeight="1" x14ac:dyDescent="0.2">
      <c r="A20" s="5" t="s">
        <v>228</v>
      </c>
      <c r="B20" s="19">
        <v>19</v>
      </c>
      <c r="C20" s="19" t="str">
        <f t="shared" si="0"/>
        <v>Adulto Joven</v>
      </c>
      <c r="D20" s="19" t="s">
        <v>48</v>
      </c>
      <c r="E20" s="19" t="s">
        <v>46</v>
      </c>
      <c r="F20" s="19" t="s">
        <v>43</v>
      </c>
      <c r="G20" s="19" t="s">
        <v>47</v>
      </c>
      <c r="H20" s="19" t="s">
        <v>45</v>
      </c>
      <c r="I20" s="19" t="s">
        <v>45</v>
      </c>
      <c r="J20" s="19">
        <v>2011</v>
      </c>
      <c r="K20" s="15">
        <v>0</v>
      </c>
      <c r="L20" s="15">
        <v>1</v>
      </c>
      <c r="M20" s="15">
        <v>0.8</v>
      </c>
      <c r="N20" s="15">
        <v>0.6</v>
      </c>
      <c r="O20" s="15">
        <v>0.25</v>
      </c>
      <c r="P20" s="15">
        <v>0.5</v>
      </c>
      <c r="Q20" s="20">
        <f t="shared" si="1"/>
        <v>0.52500000000000002</v>
      </c>
      <c r="R20" s="21" t="str">
        <f t="shared" si="2"/>
        <v>MEDIO</v>
      </c>
    </row>
    <row r="21" spans="1:18" ht="15.75" customHeight="1" x14ac:dyDescent="0.2">
      <c r="A21" s="5" t="s">
        <v>229</v>
      </c>
      <c r="B21" s="19">
        <v>22</v>
      </c>
      <c r="C21" s="19" t="str">
        <f t="shared" si="0"/>
        <v>Adulto Joven</v>
      </c>
      <c r="D21" s="19" t="s">
        <v>48</v>
      </c>
      <c r="E21" s="19" t="s">
        <v>62</v>
      </c>
      <c r="F21" s="19" t="s">
        <v>43</v>
      </c>
      <c r="G21" s="19" t="s">
        <v>47</v>
      </c>
      <c r="H21" s="19" t="s">
        <v>45</v>
      </c>
      <c r="I21" s="19" t="s">
        <v>51</v>
      </c>
      <c r="J21" s="19">
        <v>2012</v>
      </c>
      <c r="K21" s="15">
        <v>0</v>
      </c>
      <c r="L21" s="15">
        <v>0</v>
      </c>
      <c r="M21" s="15">
        <v>0</v>
      </c>
      <c r="N21" s="15">
        <v>0</v>
      </c>
      <c r="O21" s="15">
        <v>0</v>
      </c>
      <c r="P21" s="15">
        <v>0</v>
      </c>
      <c r="Q21" s="20">
        <f t="shared" si="1"/>
        <v>0</v>
      </c>
      <c r="R21" s="21" t="str">
        <f t="shared" si="2"/>
        <v>NINGUNO</v>
      </c>
    </row>
    <row r="22" spans="1:18" ht="15.75" customHeight="1" x14ac:dyDescent="0.2">
      <c r="A22" s="5" t="s">
        <v>230</v>
      </c>
      <c r="B22" s="19">
        <v>22</v>
      </c>
      <c r="C22" s="19" t="str">
        <f t="shared" si="0"/>
        <v>Adulto Joven</v>
      </c>
      <c r="D22" s="19" t="s">
        <v>48</v>
      </c>
      <c r="E22" s="19" t="s">
        <v>63</v>
      </c>
      <c r="F22" s="19" t="s">
        <v>43</v>
      </c>
      <c r="G22" s="19" t="s">
        <v>47</v>
      </c>
      <c r="H22" s="19" t="s">
        <v>45</v>
      </c>
      <c r="I22" s="19" t="s">
        <v>51</v>
      </c>
      <c r="J22" s="19">
        <v>2011</v>
      </c>
      <c r="K22" s="15">
        <v>0</v>
      </c>
      <c r="L22" s="15">
        <v>0</v>
      </c>
      <c r="M22" s="15">
        <v>0</v>
      </c>
      <c r="N22" s="15">
        <v>0</v>
      </c>
      <c r="O22" s="15">
        <v>0</v>
      </c>
      <c r="P22" s="15">
        <v>0</v>
      </c>
      <c r="Q22" s="20">
        <f t="shared" si="1"/>
        <v>0</v>
      </c>
      <c r="R22" s="21" t="str">
        <f t="shared" si="2"/>
        <v>NINGUNO</v>
      </c>
    </row>
    <row r="23" spans="1:18" ht="15.75" customHeight="1" x14ac:dyDescent="0.2">
      <c r="A23" s="5" t="s">
        <v>231</v>
      </c>
      <c r="B23" s="19">
        <v>23</v>
      </c>
      <c r="C23" s="19" t="str">
        <f t="shared" si="0"/>
        <v>Adulto Joven</v>
      </c>
      <c r="D23" s="19" t="s">
        <v>48</v>
      </c>
      <c r="E23" s="19" t="s">
        <v>42</v>
      </c>
      <c r="F23" s="19" t="s">
        <v>43</v>
      </c>
      <c r="G23" s="19" t="s">
        <v>44</v>
      </c>
      <c r="H23" s="19" t="s">
        <v>45</v>
      </c>
      <c r="I23" s="19" t="s">
        <v>51</v>
      </c>
      <c r="J23" s="19">
        <v>2012</v>
      </c>
      <c r="K23" s="15">
        <v>0</v>
      </c>
      <c r="L23" s="15">
        <v>0</v>
      </c>
      <c r="M23" s="15">
        <v>0</v>
      </c>
      <c r="N23" s="15">
        <v>0</v>
      </c>
      <c r="O23" s="15">
        <v>0</v>
      </c>
      <c r="P23" s="15">
        <v>0</v>
      </c>
      <c r="Q23" s="20">
        <f t="shared" si="1"/>
        <v>0</v>
      </c>
      <c r="R23" s="21" t="str">
        <f t="shared" si="2"/>
        <v>NINGUNO</v>
      </c>
    </row>
    <row r="24" spans="1:18" ht="15.75" customHeight="1" x14ac:dyDescent="0.2">
      <c r="A24" s="5" t="s">
        <v>232</v>
      </c>
      <c r="B24" s="19">
        <v>23</v>
      </c>
      <c r="C24" s="19" t="str">
        <f t="shared" si="0"/>
        <v>Adulto Joven</v>
      </c>
      <c r="D24" s="19" t="s">
        <v>48</v>
      </c>
      <c r="E24" s="19" t="s">
        <v>64</v>
      </c>
      <c r="F24" s="19" t="s">
        <v>50</v>
      </c>
      <c r="G24" s="19" t="s">
        <v>44</v>
      </c>
      <c r="H24" s="19" t="s">
        <v>45</v>
      </c>
      <c r="I24" s="19" t="s">
        <v>45</v>
      </c>
      <c r="J24" s="19">
        <v>2012</v>
      </c>
      <c r="K24" s="15">
        <v>0</v>
      </c>
      <c r="L24" s="15">
        <v>0</v>
      </c>
      <c r="M24" s="15">
        <v>0</v>
      </c>
      <c r="N24" s="15">
        <v>0</v>
      </c>
      <c r="O24" s="15">
        <v>0</v>
      </c>
      <c r="P24" s="15">
        <v>0</v>
      </c>
      <c r="Q24" s="20">
        <f t="shared" si="1"/>
        <v>0</v>
      </c>
      <c r="R24" s="21" t="str">
        <f t="shared" si="2"/>
        <v>NINGUNO</v>
      </c>
    </row>
    <row r="25" spans="1:18" ht="15.75" customHeight="1" x14ac:dyDescent="0.2">
      <c r="A25" s="5" t="s">
        <v>233</v>
      </c>
      <c r="B25" s="19">
        <v>22</v>
      </c>
      <c r="C25" s="19" t="str">
        <f t="shared" si="0"/>
        <v>Adulto Joven</v>
      </c>
      <c r="D25" s="19" t="s">
        <v>41</v>
      </c>
      <c r="E25" s="19" t="s">
        <v>42</v>
      </c>
      <c r="F25" s="19" t="s">
        <v>43</v>
      </c>
      <c r="G25" s="19" t="s">
        <v>44</v>
      </c>
      <c r="H25" s="19" t="s">
        <v>51</v>
      </c>
      <c r="I25" s="19" t="s">
        <v>65</v>
      </c>
      <c r="J25" s="19">
        <v>2015</v>
      </c>
      <c r="K25" s="15">
        <v>0</v>
      </c>
      <c r="L25" s="15">
        <v>0</v>
      </c>
      <c r="M25" s="15">
        <v>0.4</v>
      </c>
      <c r="N25" s="15">
        <v>0.2</v>
      </c>
      <c r="O25" s="15">
        <v>0</v>
      </c>
      <c r="P25" s="15">
        <v>0</v>
      </c>
      <c r="Q25" s="20">
        <f t="shared" si="1"/>
        <v>0.10000000000000002</v>
      </c>
      <c r="R25" s="21" t="str">
        <f t="shared" si="2"/>
        <v>NINGUNO</v>
      </c>
    </row>
    <row r="26" spans="1:18" ht="15.75" customHeight="1" x14ac:dyDescent="0.2">
      <c r="A26" s="5" t="s">
        <v>234</v>
      </c>
      <c r="B26" s="19">
        <v>20</v>
      </c>
      <c r="C26" s="19" t="str">
        <f t="shared" si="0"/>
        <v>Adulto Joven</v>
      </c>
      <c r="D26" s="19" t="s">
        <v>48</v>
      </c>
      <c r="E26" s="19" t="s">
        <v>66</v>
      </c>
      <c r="F26" s="19" t="s">
        <v>43</v>
      </c>
      <c r="G26" s="19" t="s">
        <v>44</v>
      </c>
      <c r="H26" s="19" t="s">
        <v>45</v>
      </c>
      <c r="I26" s="19" t="s">
        <v>51</v>
      </c>
      <c r="J26" s="19">
        <v>2015</v>
      </c>
      <c r="K26" s="15">
        <v>0</v>
      </c>
      <c r="L26" s="15">
        <v>1</v>
      </c>
      <c r="M26" s="15">
        <v>0.6</v>
      </c>
      <c r="N26" s="15">
        <v>0.2</v>
      </c>
      <c r="O26" s="15">
        <v>0</v>
      </c>
      <c r="P26" s="15">
        <v>1</v>
      </c>
      <c r="Q26" s="20">
        <f t="shared" si="1"/>
        <v>0.46666666666666662</v>
      </c>
      <c r="R26" s="21" t="str">
        <f t="shared" si="2"/>
        <v>BAJO</v>
      </c>
    </row>
    <row r="27" spans="1:18" ht="12.75" x14ac:dyDescent="0.2">
      <c r="A27" s="5" t="s">
        <v>235</v>
      </c>
      <c r="B27" s="19">
        <v>19</v>
      </c>
      <c r="C27" s="19" t="str">
        <f t="shared" si="0"/>
        <v>Adulto Joven</v>
      </c>
      <c r="D27" s="19" t="s">
        <v>48</v>
      </c>
      <c r="E27" s="19" t="s">
        <v>67</v>
      </c>
      <c r="F27" s="19" t="s">
        <v>43</v>
      </c>
      <c r="G27" s="19" t="s">
        <v>44</v>
      </c>
      <c r="H27" s="19" t="s">
        <v>45</v>
      </c>
      <c r="I27" s="19" t="s">
        <v>45</v>
      </c>
      <c r="J27" s="19">
        <v>2014</v>
      </c>
      <c r="K27" s="15">
        <v>0</v>
      </c>
      <c r="L27" s="15">
        <v>0</v>
      </c>
      <c r="M27" s="15">
        <v>0</v>
      </c>
      <c r="N27" s="15">
        <v>0</v>
      </c>
      <c r="O27" s="15">
        <v>0</v>
      </c>
      <c r="P27" s="15">
        <v>0</v>
      </c>
      <c r="Q27" s="20">
        <f t="shared" si="1"/>
        <v>0</v>
      </c>
      <c r="R27" s="21" t="str">
        <f t="shared" si="2"/>
        <v>NINGUNO</v>
      </c>
    </row>
    <row r="28" spans="1:18" ht="12.75" x14ac:dyDescent="0.2">
      <c r="A28" s="5" t="s">
        <v>236</v>
      </c>
      <c r="B28" s="19">
        <v>25</v>
      </c>
      <c r="C28" s="19" t="str">
        <f t="shared" si="0"/>
        <v>Adulto Joven</v>
      </c>
      <c r="D28" s="19" t="s">
        <v>48</v>
      </c>
      <c r="E28" s="19" t="s">
        <v>42</v>
      </c>
      <c r="F28" s="19" t="s">
        <v>43</v>
      </c>
      <c r="G28" s="19" t="s">
        <v>47</v>
      </c>
      <c r="H28" s="19" t="s">
        <v>45</v>
      </c>
      <c r="I28" s="19" t="s">
        <v>45</v>
      </c>
      <c r="J28" s="19">
        <v>2012</v>
      </c>
      <c r="K28" s="15">
        <v>0</v>
      </c>
      <c r="L28" s="15">
        <v>0</v>
      </c>
      <c r="M28" s="15">
        <v>0</v>
      </c>
      <c r="N28" s="15">
        <v>0</v>
      </c>
      <c r="O28" s="15">
        <v>0</v>
      </c>
      <c r="P28" s="15">
        <v>0</v>
      </c>
      <c r="Q28" s="20">
        <f t="shared" si="1"/>
        <v>0</v>
      </c>
      <c r="R28" s="21" t="str">
        <f t="shared" si="2"/>
        <v>NINGUNO</v>
      </c>
    </row>
    <row r="29" spans="1:18" ht="12.75" x14ac:dyDescent="0.2">
      <c r="A29" s="5" t="s">
        <v>237</v>
      </c>
      <c r="B29" s="19">
        <v>18</v>
      </c>
      <c r="C29" s="19" t="str">
        <f t="shared" si="0"/>
        <v>Adulto Joven</v>
      </c>
      <c r="D29" s="19" t="s">
        <v>48</v>
      </c>
      <c r="E29" s="19" t="s">
        <v>42</v>
      </c>
      <c r="F29" s="19" t="s">
        <v>43</v>
      </c>
      <c r="G29" s="19" t="s">
        <v>44</v>
      </c>
      <c r="H29" s="19" t="s">
        <v>45</v>
      </c>
      <c r="I29" s="19" t="s">
        <v>45</v>
      </c>
      <c r="J29" s="19">
        <v>2011</v>
      </c>
      <c r="K29" s="15">
        <v>0</v>
      </c>
      <c r="L29" s="15">
        <v>1</v>
      </c>
      <c r="M29" s="15">
        <v>0.6</v>
      </c>
      <c r="N29" s="15">
        <v>0.4</v>
      </c>
      <c r="O29" s="15">
        <v>0.5</v>
      </c>
      <c r="P29" s="15">
        <v>1</v>
      </c>
      <c r="Q29" s="20">
        <f t="shared" si="1"/>
        <v>0.58333333333333337</v>
      </c>
      <c r="R29" s="21" t="str">
        <f t="shared" si="2"/>
        <v>MEDIO</v>
      </c>
    </row>
    <row r="30" spans="1:18" ht="12.75" x14ac:dyDescent="0.2">
      <c r="A30" s="5" t="s">
        <v>238</v>
      </c>
      <c r="B30" s="19">
        <v>21</v>
      </c>
      <c r="C30" s="19" t="str">
        <f t="shared" si="0"/>
        <v>Adulto Joven</v>
      </c>
      <c r="D30" s="19" t="s">
        <v>48</v>
      </c>
      <c r="E30" s="19" t="s">
        <v>66</v>
      </c>
      <c r="F30" s="19" t="s">
        <v>43</v>
      </c>
      <c r="G30" s="19" t="s">
        <v>47</v>
      </c>
      <c r="H30" s="19" t="s">
        <v>45</v>
      </c>
      <c r="I30" s="19" t="s">
        <v>45</v>
      </c>
      <c r="J30" s="19">
        <v>2010</v>
      </c>
      <c r="K30" s="15">
        <v>0</v>
      </c>
      <c r="L30" s="15">
        <v>0</v>
      </c>
      <c r="M30" s="15">
        <v>0</v>
      </c>
      <c r="N30" s="15">
        <v>0</v>
      </c>
      <c r="O30" s="15">
        <v>0</v>
      </c>
      <c r="P30" s="15">
        <v>0</v>
      </c>
      <c r="Q30" s="20">
        <f t="shared" si="1"/>
        <v>0</v>
      </c>
      <c r="R30" s="21" t="str">
        <f t="shared" si="2"/>
        <v>NINGUNO</v>
      </c>
    </row>
    <row r="31" spans="1:18" ht="12.75" x14ac:dyDescent="0.2">
      <c r="A31" s="5" t="s">
        <v>239</v>
      </c>
      <c r="B31" s="19">
        <v>53</v>
      </c>
      <c r="C31" s="19" t="str">
        <f t="shared" si="0"/>
        <v>Adulto</v>
      </c>
      <c r="D31" s="19" t="s">
        <v>48</v>
      </c>
      <c r="E31" s="19" t="s">
        <v>66</v>
      </c>
      <c r="F31" s="19" t="s">
        <v>43</v>
      </c>
      <c r="G31" s="19" t="s">
        <v>47</v>
      </c>
      <c r="H31" s="19" t="s">
        <v>51</v>
      </c>
      <c r="I31" s="19" t="s">
        <v>51</v>
      </c>
      <c r="J31" s="19">
        <v>2015</v>
      </c>
      <c r="K31" s="15">
        <v>0</v>
      </c>
      <c r="L31" s="15">
        <v>0</v>
      </c>
      <c r="M31" s="15">
        <v>0</v>
      </c>
      <c r="N31" s="15">
        <v>0</v>
      </c>
      <c r="O31" s="15">
        <v>0</v>
      </c>
      <c r="P31" s="15">
        <v>0</v>
      </c>
      <c r="Q31" s="20">
        <f t="shared" si="1"/>
        <v>0</v>
      </c>
      <c r="R31" s="21" t="str">
        <f t="shared" si="2"/>
        <v>NINGUNO</v>
      </c>
    </row>
    <row r="32" spans="1:18" ht="12.75" x14ac:dyDescent="0.2">
      <c r="A32" s="5" t="s">
        <v>240</v>
      </c>
      <c r="B32" s="19">
        <v>45</v>
      </c>
      <c r="C32" s="19" t="str">
        <f t="shared" si="0"/>
        <v>Adulto</v>
      </c>
      <c r="D32" s="19" t="s">
        <v>48</v>
      </c>
      <c r="E32" s="19" t="s">
        <v>42</v>
      </c>
      <c r="F32" s="19" t="s">
        <v>43</v>
      </c>
      <c r="G32" s="19" t="s">
        <v>68</v>
      </c>
      <c r="H32" s="19" t="s">
        <v>65</v>
      </c>
      <c r="I32" s="19" t="s">
        <v>51</v>
      </c>
      <c r="J32" s="19">
        <v>2018</v>
      </c>
      <c r="K32" s="15">
        <v>0</v>
      </c>
      <c r="L32" s="15">
        <v>0</v>
      </c>
      <c r="M32" s="15">
        <v>0</v>
      </c>
      <c r="N32" s="15">
        <v>0</v>
      </c>
      <c r="O32" s="15">
        <v>0</v>
      </c>
      <c r="P32" s="15">
        <v>0</v>
      </c>
      <c r="Q32" s="20">
        <f t="shared" si="1"/>
        <v>0</v>
      </c>
      <c r="R32" s="21" t="str">
        <f t="shared" si="2"/>
        <v>NINGUNO</v>
      </c>
    </row>
    <row r="33" spans="1:18" ht="12.75" x14ac:dyDescent="0.2">
      <c r="A33" s="5" t="s">
        <v>241</v>
      </c>
      <c r="B33" s="19">
        <v>22</v>
      </c>
      <c r="C33" s="19" t="str">
        <f t="shared" si="0"/>
        <v>Adulto Joven</v>
      </c>
      <c r="D33" s="19" t="s">
        <v>48</v>
      </c>
      <c r="E33" s="19" t="s">
        <v>46</v>
      </c>
      <c r="F33" s="19" t="s">
        <v>43</v>
      </c>
      <c r="G33" s="19" t="s">
        <v>44</v>
      </c>
      <c r="H33" s="19" t="s">
        <v>45</v>
      </c>
      <c r="I33" s="19" t="s">
        <v>45</v>
      </c>
      <c r="J33" s="19">
        <v>2009</v>
      </c>
      <c r="K33" s="15">
        <v>0</v>
      </c>
      <c r="L33" s="15">
        <v>0</v>
      </c>
      <c r="M33" s="15">
        <v>0</v>
      </c>
      <c r="N33" s="15">
        <v>0</v>
      </c>
      <c r="O33" s="15">
        <v>0</v>
      </c>
      <c r="P33" s="15">
        <v>0</v>
      </c>
      <c r="Q33" s="20">
        <f t="shared" si="1"/>
        <v>0</v>
      </c>
      <c r="R33" s="21" t="str">
        <f t="shared" si="2"/>
        <v>NINGUNO</v>
      </c>
    </row>
    <row r="34" spans="1:18" ht="12.75" x14ac:dyDescent="0.2">
      <c r="A34" s="5" t="s">
        <v>242</v>
      </c>
      <c r="B34" s="19">
        <v>51</v>
      </c>
      <c r="C34" s="19" t="str">
        <f t="shared" si="0"/>
        <v>Adulto</v>
      </c>
      <c r="D34" s="19" t="s">
        <v>48</v>
      </c>
      <c r="E34" s="19" t="s">
        <v>46</v>
      </c>
      <c r="F34" s="19" t="s">
        <v>43</v>
      </c>
      <c r="G34" s="19" t="s">
        <v>44</v>
      </c>
      <c r="H34" s="19" t="s">
        <v>45</v>
      </c>
      <c r="I34" s="19" t="s">
        <v>51</v>
      </c>
      <c r="J34" s="19">
        <v>2018</v>
      </c>
      <c r="K34" s="15">
        <v>0</v>
      </c>
      <c r="L34" s="15">
        <v>0</v>
      </c>
      <c r="M34" s="15">
        <v>0</v>
      </c>
      <c r="N34" s="15">
        <v>0</v>
      </c>
      <c r="O34" s="15">
        <v>0</v>
      </c>
      <c r="P34" s="15">
        <v>0</v>
      </c>
      <c r="Q34" s="20">
        <f t="shared" si="1"/>
        <v>0</v>
      </c>
      <c r="R34" s="21" t="str">
        <f t="shared" si="2"/>
        <v>NINGUNO</v>
      </c>
    </row>
    <row r="35" spans="1:18" ht="12.75" x14ac:dyDescent="0.2">
      <c r="A35" s="5" t="s">
        <v>243</v>
      </c>
      <c r="B35" s="19">
        <v>45</v>
      </c>
      <c r="C35" s="19" t="str">
        <f t="shared" si="0"/>
        <v>Adulto</v>
      </c>
      <c r="D35" s="19" t="s">
        <v>48</v>
      </c>
      <c r="E35" s="19" t="s">
        <v>42</v>
      </c>
      <c r="F35" s="19" t="s">
        <v>43</v>
      </c>
      <c r="G35" s="19" t="s">
        <v>44</v>
      </c>
      <c r="H35" s="19" t="s">
        <v>45</v>
      </c>
      <c r="I35" s="19" t="s">
        <v>51</v>
      </c>
      <c r="J35" s="19">
        <v>2015</v>
      </c>
      <c r="K35" s="15">
        <v>0</v>
      </c>
      <c r="L35" s="15">
        <v>0</v>
      </c>
      <c r="M35" s="15">
        <v>0</v>
      </c>
      <c r="N35" s="15">
        <v>0</v>
      </c>
      <c r="O35" s="15">
        <v>0</v>
      </c>
      <c r="P35" s="15">
        <v>0</v>
      </c>
      <c r="Q35" s="20">
        <f t="shared" si="1"/>
        <v>0</v>
      </c>
      <c r="R35" s="21" t="str">
        <f t="shared" si="2"/>
        <v>NINGUNO</v>
      </c>
    </row>
    <row r="36" spans="1:18" ht="12.75" x14ac:dyDescent="0.2">
      <c r="A36" s="5" t="s">
        <v>244</v>
      </c>
      <c r="B36" s="19">
        <v>20</v>
      </c>
      <c r="C36" s="19" t="str">
        <f t="shared" si="0"/>
        <v>Adulto Joven</v>
      </c>
      <c r="D36" s="19" t="s">
        <v>48</v>
      </c>
      <c r="E36" s="19" t="s">
        <v>62</v>
      </c>
      <c r="F36" s="19" t="s">
        <v>43</v>
      </c>
      <c r="G36" s="19" t="s">
        <v>47</v>
      </c>
      <c r="H36" s="19" t="s">
        <v>51</v>
      </c>
      <c r="I36" s="19" t="s">
        <v>45</v>
      </c>
      <c r="J36" s="19">
        <v>2011</v>
      </c>
      <c r="K36" s="15">
        <v>0</v>
      </c>
      <c r="L36" s="15">
        <v>0</v>
      </c>
      <c r="M36" s="15">
        <v>0</v>
      </c>
      <c r="N36" s="15">
        <v>0</v>
      </c>
      <c r="O36" s="15">
        <v>0</v>
      </c>
      <c r="P36" s="15">
        <v>0</v>
      </c>
      <c r="Q36" s="20">
        <f t="shared" si="1"/>
        <v>0</v>
      </c>
      <c r="R36" s="21" t="str">
        <f t="shared" si="2"/>
        <v>NINGUNO</v>
      </c>
    </row>
    <row r="37" spans="1:18" ht="12.75" x14ac:dyDescent="0.2">
      <c r="A37" s="5" t="s">
        <v>245</v>
      </c>
      <c r="B37" s="19">
        <v>23</v>
      </c>
      <c r="C37" s="19" t="str">
        <f t="shared" si="0"/>
        <v>Adulto Joven</v>
      </c>
      <c r="D37" s="19" t="s">
        <v>48</v>
      </c>
      <c r="E37" s="19" t="s">
        <v>42</v>
      </c>
      <c r="F37" s="19" t="s">
        <v>43</v>
      </c>
      <c r="G37" s="19" t="s">
        <v>44</v>
      </c>
      <c r="H37" s="19" t="s">
        <v>45</v>
      </c>
      <c r="I37" s="19" t="s">
        <v>45</v>
      </c>
      <c r="J37" s="19">
        <v>2010</v>
      </c>
      <c r="K37" s="15">
        <v>0</v>
      </c>
      <c r="L37" s="15">
        <v>0</v>
      </c>
      <c r="M37" s="15">
        <v>0.6</v>
      </c>
      <c r="N37" s="15">
        <v>0.4</v>
      </c>
      <c r="O37" s="15">
        <v>0.5</v>
      </c>
      <c r="P37" s="15">
        <v>0</v>
      </c>
      <c r="Q37" s="20">
        <f t="shared" si="1"/>
        <v>0.25</v>
      </c>
      <c r="R37" s="21" t="str">
        <f t="shared" si="2"/>
        <v>NINGUNO</v>
      </c>
    </row>
    <row r="38" spans="1:18" ht="12.75" x14ac:dyDescent="0.2">
      <c r="A38" s="5" t="s">
        <v>246</v>
      </c>
      <c r="B38" s="19">
        <v>25</v>
      </c>
      <c r="C38" s="19" t="str">
        <f t="shared" si="0"/>
        <v>Adulto Joven</v>
      </c>
      <c r="D38" s="19" t="s">
        <v>48</v>
      </c>
      <c r="E38" s="19" t="s">
        <v>69</v>
      </c>
      <c r="F38" s="19" t="s">
        <v>43</v>
      </c>
      <c r="G38" s="19" t="s">
        <v>47</v>
      </c>
      <c r="H38" s="19" t="s">
        <v>45</v>
      </c>
      <c r="I38" s="19" t="s">
        <v>51</v>
      </c>
      <c r="J38" s="19">
        <v>2010</v>
      </c>
      <c r="K38" s="15">
        <v>0</v>
      </c>
      <c r="L38" s="15">
        <v>0</v>
      </c>
      <c r="M38" s="15">
        <v>0</v>
      </c>
      <c r="N38" s="15">
        <v>0</v>
      </c>
      <c r="O38" s="15">
        <v>0</v>
      </c>
      <c r="P38" s="15">
        <v>0</v>
      </c>
      <c r="Q38" s="20">
        <f t="shared" si="1"/>
        <v>0</v>
      </c>
      <c r="R38" s="21" t="str">
        <f t="shared" si="2"/>
        <v>NINGUNO</v>
      </c>
    </row>
    <row r="39" spans="1:18" ht="12.75" x14ac:dyDescent="0.2">
      <c r="A39" s="5" t="s">
        <v>247</v>
      </c>
      <c r="B39" s="19">
        <v>25</v>
      </c>
      <c r="C39" s="19" t="str">
        <f t="shared" si="0"/>
        <v>Adulto Joven</v>
      </c>
      <c r="D39" s="19" t="s">
        <v>48</v>
      </c>
      <c r="E39" s="19" t="s">
        <v>42</v>
      </c>
      <c r="F39" s="19" t="s">
        <v>43</v>
      </c>
      <c r="G39" s="19" t="s">
        <v>44</v>
      </c>
      <c r="H39" s="19" t="s">
        <v>45</v>
      </c>
      <c r="I39" s="19" t="s">
        <v>51</v>
      </c>
      <c r="J39" s="19">
        <v>2010</v>
      </c>
      <c r="K39" s="15">
        <v>0</v>
      </c>
      <c r="L39" s="15">
        <v>1</v>
      </c>
      <c r="M39" s="15">
        <v>0.2</v>
      </c>
      <c r="N39" s="15">
        <v>0.8</v>
      </c>
      <c r="O39" s="15">
        <v>0.5</v>
      </c>
      <c r="P39" s="15">
        <v>0</v>
      </c>
      <c r="Q39" s="20">
        <f t="shared" si="1"/>
        <v>0.41666666666666669</v>
      </c>
      <c r="R39" s="21" t="str">
        <f t="shared" si="2"/>
        <v>BAJO</v>
      </c>
    </row>
    <row r="40" spans="1:18" ht="12.75" x14ac:dyDescent="0.2">
      <c r="A40" s="5" t="s">
        <v>248</v>
      </c>
      <c r="B40" s="19">
        <v>59</v>
      </c>
      <c r="C40" s="19" t="str">
        <f t="shared" si="0"/>
        <v>Adulto</v>
      </c>
      <c r="D40" s="19" t="s">
        <v>48</v>
      </c>
      <c r="E40" s="19" t="s">
        <v>42</v>
      </c>
      <c r="F40" s="19" t="s">
        <v>43</v>
      </c>
      <c r="G40" s="19" t="s">
        <v>70</v>
      </c>
      <c r="H40" s="19" t="s">
        <v>45</v>
      </c>
      <c r="I40" s="19" t="s">
        <v>45</v>
      </c>
      <c r="J40" s="19">
        <v>2012</v>
      </c>
      <c r="K40" s="15">
        <v>0</v>
      </c>
      <c r="L40" s="15">
        <v>0</v>
      </c>
      <c r="M40" s="15">
        <v>0</v>
      </c>
      <c r="N40" s="15">
        <v>0</v>
      </c>
      <c r="O40" s="15">
        <v>0</v>
      </c>
      <c r="P40" s="15">
        <v>0</v>
      </c>
      <c r="Q40" s="20">
        <f t="shared" si="1"/>
        <v>0</v>
      </c>
      <c r="R40" s="21" t="str">
        <f t="shared" si="2"/>
        <v>NINGUNO</v>
      </c>
    </row>
    <row r="41" spans="1:18" ht="12.75" x14ac:dyDescent="0.2">
      <c r="A41" s="5" t="s">
        <v>249</v>
      </c>
      <c r="B41" s="19">
        <v>59</v>
      </c>
      <c r="C41" s="19" t="str">
        <f t="shared" si="0"/>
        <v>Adulto</v>
      </c>
      <c r="D41" s="19" t="s">
        <v>48</v>
      </c>
      <c r="E41" s="19" t="s">
        <v>71</v>
      </c>
      <c r="F41" s="19" t="s">
        <v>43</v>
      </c>
      <c r="G41" s="19" t="s">
        <v>44</v>
      </c>
      <c r="H41" s="19" t="s">
        <v>45</v>
      </c>
      <c r="I41" s="19" t="s">
        <v>51</v>
      </c>
      <c r="J41" s="19">
        <v>2008</v>
      </c>
      <c r="K41" s="15">
        <v>0</v>
      </c>
      <c r="L41" s="15">
        <v>0</v>
      </c>
      <c r="M41" s="15">
        <v>0</v>
      </c>
      <c r="N41" s="15">
        <v>0</v>
      </c>
      <c r="O41" s="15">
        <v>0</v>
      </c>
      <c r="P41" s="15">
        <v>0</v>
      </c>
      <c r="Q41" s="20">
        <f t="shared" si="1"/>
        <v>0</v>
      </c>
      <c r="R41" s="21" t="str">
        <f t="shared" si="2"/>
        <v>NINGUNO</v>
      </c>
    </row>
    <row r="42" spans="1:18" ht="12.75" x14ac:dyDescent="0.2">
      <c r="A42" s="5" t="s">
        <v>250</v>
      </c>
      <c r="B42" s="19">
        <v>14</v>
      </c>
      <c r="C42" s="19" t="str">
        <f t="shared" si="0"/>
        <v>Niño/Adolescente</v>
      </c>
      <c r="D42" s="19" t="s">
        <v>41</v>
      </c>
      <c r="E42" s="19" t="s">
        <v>72</v>
      </c>
      <c r="F42" s="19" t="s">
        <v>43</v>
      </c>
      <c r="G42" s="19" t="s">
        <v>47</v>
      </c>
      <c r="H42" s="19" t="s">
        <v>45</v>
      </c>
      <c r="I42" s="19" t="s">
        <v>45</v>
      </c>
      <c r="J42" s="19">
        <v>2014</v>
      </c>
      <c r="K42" s="15">
        <v>0</v>
      </c>
      <c r="L42" s="15">
        <v>1</v>
      </c>
      <c r="M42" s="15">
        <v>1</v>
      </c>
      <c r="N42" s="15">
        <v>0.8</v>
      </c>
      <c r="O42" s="15">
        <v>1</v>
      </c>
      <c r="P42" s="15">
        <v>0</v>
      </c>
      <c r="Q42" s="20">
        <f t="shared" si="1"/>
        <v>0.6333333333333333</v>
      </c>
      <c r="R42" s="21" t="str">
        <f t="shared" si="2"/>
        <v>MEDIO</v>
      </c>
    </row>
    <row r="43" spans="1:18" ht="12.75" x14ac:dyDescent="0.2">
      <c r="A43" s="5" t="s">
        <v>251</v>
      </c>
      <c r="B43" s="19">
        <v>15</v>
      </c>
      <c r="C43" s="19" t="str">
        <f t="shared" si="0"/>
        <v>Niño/Adolescente</v>
      </c>
      <c r="D43" s="19" t="s">
        <v>41</v>
      </c>
      <c r="E43" s="19" t="s">
        <v>73</v>
      </c>
      <c r="F43" s="19" t="s">
        <v>43</v>
      </c>
      <c r="G43" s="19" t="s">
        <v>47</v>
      </c>
      <c r="H43" s="19" t="s">
        <v>45</v>
      </c>
      <c r="I43" s="19" t="s">
        <v>45</v>
      </c>
      <c r="J43" s="19">
        <v>2014</v>
      </c>
      <c r="K43" s="15">
        <v>0</v>
      </c>
      <c r="L43" s="15">
        <v>1</v>
      </c>
      <c r="M43" s="15">
        <v>0.6</v>
      </c>
      <c r="N43" s="15">
        <v>0.2</v>
      </c>
      <c r="O43" s="15">
        <v>0.5</v>
      </c>
      <c r="P43" s="15">
        <v>0.5</v>
      </c>
      <c r="Q43" s="20">
        <f t="shared" si="1"/>
        <v>0.46666666666666662</v>
      </c>
      <c r="R43" s="21" t="str">
        <f t="shared" si="2"/>
        <v>BAJO</v>
      </c>
    </row>
    <row r="44" spans="1:18" ht="12.75" x14ac:dyDescent="0.2">
      <c r="A44" s="5" t="s">
        <v>252</v>
      </c>
      <c r="B44" s="19">
        <v>14</v>
      </c>
      <c r="C44" s="19" t="str">
        <f t="shared" si="0"/>
        <v>Niño/Adolescente</v>
      </c>
      <c r="D44" s="19" t="s">
        <v>48</v>
      </c>
      <c r="E44" s="19" t="s">
        <v>42</v>
      </c>
      <c r="F44" s="19" t="s">
        <v>43</v>
      </c>
      <c r="G44" s="19" t="s">
        <v>47</v>
      </c>
      <c r="H44" s="19" t="s">
        <v>45</v>
      </c>
      <c r="I44" s="19" t="s">
        <v>49</v>
      </c>
      <c r="J44" s="19">
        <v>2013</v>
      </c>
      <c r="K44" s="15">
        <v>0</v>
      </c>
      <c r="L44" s="15">
        <v>0</v>
      </c>
      <c r="M44" s="15">
        <v>1</v>
      </c>
      <c r="N44" s="15">
        <v>0.4</v>
      </c>
      <c r="O44" s="15">
        <v>0.5</v>
      </c>
      <c r="P44" s="15">
        <v>0.5</v>
      </c>
      <c r="Q44" s="20">
        <f t="shared" si="1"/>
        <v>0.39999999999999997</v>
      </c>
      <c r="R44" s="21" t="str">
        <f t="shared" si="2"/>
        <v>BAJO</v>
      </c>
    </row>
    <row r="45" spans="1:18" ht="12.75" x14ac:dyDescent="0.2">
      <c r="A45" s="5" t="s">
        <v>253</v>
      </c>
      <c r="B45" s="19">
        <v>14</v>
      </c>
      <c r="C45" s="19" t="str">
        <f t="shared" si="0"/>
        <v>Niño/Adolescente</v>
      </c>
      <c r="D45" s="19" t="s">
        <v>41</v>
      </c>
      <c r="E45" s="19" t="s">
        <v>74</v>
      </c>
      <c r="F45" s="19" t="s">
        <v>43</v>
      </c>
      <c r="G45" s="19" t="s">
        <v>47</v>
      </c>
      <c r="H45" s="19" t="s">
        <v>45</v>
      </c>
      <c r="I45" s="19" t="s">
        <v>65</v>
      </c>
      <c r="J45" s="19">
        <v>2017</v>
      </c>
      <c r="K45" s="15">
        <v>0</v>
      </c>
      <c r="L45" s="15">
        <v>0</v>
      </c>
      <c r="M45" s="15">
        <v>0</v>
      </c>
      <c r="N45" s="15">
        <v>0</v>
      </c>
      <c r="O45" s="15">
        <v>0</v>
      </c>
      <c r="P45" s="15">
        <v>0</v>
      </c>
      <c r="Q45" s="20">
        <f t="shared" si="1"/>
        <v>0</v>
      </c>
      <c r="R45" s="21" t="str">
        <f t="shared" si="2"/>
        <v>NINGUNO</v>
      </c>
    </row>
    <row r="46" spans="1:18" ht="12.75" x14ac:dyDescent="0.2">
      <c r="A46" s="5" t="s">
        <v>254</v>
      </c>
      <c r="B46" s="19">
        <v>14</v>
      </c>
      <c r="C46" s="19" t="str">
        <f t="shared" si="0"/>
        <v>Niño/Adolescente</v>
      </c>
      <c r="D46" s="19" t="s">
        <v>41</v>
      </c>
      <c r="E46" s="19" t="s">
        <v>75</v>
      </c>
      <c r="F46" s="19" t="s">
        <v>43</v>
      </c>
      <c r="G46" s="19" t="s">
        <v>47</v>
      </c>
      <c r="H46" s="19" t="s">
        <v>45</v>
      </c>
      <c r="I46" s="19" t="s">
        <v>45</v>
      </c>
      <c r="J46" s="19">
        <v>2016</v>
      </c>
      <c r="K46" s="15">
        <v>0</v>
      </c>
      <c r="L46" s="15">
        <v>0</v>
      </c>
      <c r="M46" s="15">
        <v>0.2</v>
      </c>
      <c r="N46" s="15">
        <v>0.2</v>
      </c>
      <c r="O46" s="15">
        <v>0.5</v>
      </c>
      <c r="P46" s="15">
        <v>0.5</v>
      </c>
      <c r="Q46" s="20">
        <f t="shared" si="1"/>
        <v>0.23333333333333331</v>
      </c>
      <c r="R46" s="21" t="str">
        <f t="shared" si="2"/>
        <v>NINGUNO</v>
      </c>
    </row>
    <row r="47" spans="1:18" ht="12.75" x14ac:dyDescent="0.2">
      <c r="A47" s="5" t="s">
        <v>255</v>
      </c>
      <c r="B47" s="19">
        <v>14</v>
      </c>
      <c r="C47" s="19" t="str">
        <f t="shared" si="0"/>
        <v>Niño/Adolescente</v>
      </c>
      <c r="D47" s="19" t="s">
        <v>41</v>
      </c>
      <c r="E47" s="19" t="s">
        <v>42</v>
      </c>
      <c r="F47" s="19" t="s">
        <v>43</v>
      </c>
      <c r="G47" s="19" t="s">
        <v>47</v>
      </c>
      <c r="H47" s="19" t="s">
        <v>45</v>
      </c>
      <c r="I47" s="19" t="s">
        <v>49</v>
      </c>
      <c r="J47" s="19">
        <v>2010</v>
      </c>
      <c r="K47" s="15">
        <v>0</v>
      </c>
      <c r="L47" s="15">
        <v>0</v>
      </c>
      <c r="M47" s="15">
        <v>0</v>
      </c>
      <c r="N47" s="15">
        <v>0</v>
      </c>
      <c r="O47" s="15">
        <v>0</v>
      </c>
      <c r="P47" s="15">
        <v>0</v>
      </c>
      <c r="Q47" s="20">
        <f t="shared" si="1"/>
        <v>0</v>
      </c>
      <c r="R47" s="21" t="str">
        <f t="shared" si="2"/>
        <v>NINGUNO</v>
      </c>
    </row>
    <row r="48" spans="1:18" ht="12.75" x14ac:dyDescent="0.2">
      <c r="A48" s="5" t="s">
        <v>256</v>
      </c>
      <c r="B48" s="19">
        <v>15</v>
      </c>
      <c r="C48" s="19" t="str">
        <f t="shared" si="0"/>
        <v>Niño/Adolescente</v>
      </c>
      <c r="D48" s="19" t="s">
        <v>41</v>
      </c>
      <c r="E48" s="19" t="s">
        <v>76</v>
      </c>
      <c r="F48" s="19" t="s">
        <v>50</v>
      </c>
      <c r="G48" s="19" t="s">
        <v>47</v>
      </c>
      <c r="H48" s="19" t="s">
        <v>51</v>
      </c>
      <c r="I48" s="19" t="s">
        <v>45</v>
      </c>
      <c r="J48" s="19">
        <v>2012</v>
      </c>
      <c r="K48" s="15">
        <v>0</v>
      </c>
      <c r="L48" s="15">
        <v>1</v>
      </c>
      <c r="M48" s="15">
        <v>0</v>
      </c>
      <c r="N48" s="15">
        <v>0.2</v>
      </c>
      <c r="O48" s="15">
        <v>0.5</v>
      </c>
      <c r="P48" s="15">
        <v>1</v>
      </c>
      <c r="Q48" s="20">
        <f t="shared" si="1"/>
        <v>0.45</v>
      </c>
      <c r="R48" s="21" t="str">
        <f t="shared" si="2"/>
        <v>BAJO</v>
      </c>
    </row>
    <row r="49" spans="1:18" ht="12.75" x14ac:dyDescent="0.2">
      <c r="A49" s="5" t="s">
        <v>257</v>
      </c>
      <c r="B49" s="19">
        <v>14</v>
      </c>
      <c r="C49" s="19" t="str">
        <f t="shared" si="0"/>
        <v>Niño/Adolescente</v>
      </c>
      <c r="D49" s="19" t="s">
        <v>48</v>
      </c>
      <c r="E49" s="19" t="s">
        <v>42</v>
      </c>
      <c r="F49" s="19" t="s">
        <v>43</v>
      </c>
      <c r="G49" s="19" t="s">
        <v>47</v>
      </c>
      <c r="H49" s="19" t="s">
        <v>45</v>
      </c>
      <c r="I49" s="19" t="s">
        <v>45</v>
      </c>
      <c r="J49" s="19">
        <v>2017</v>
      </c>
      <c r="K49" s="15">
        <v>0</v>
      </c>
      <c r="L49" s="15">
        <v>0</v>
      </c>
      <c r="M49" s="15">
        <v>0</v>
      </c>
      <c r="N49" s="15">
        <v>0</v>
      </c>
      <c r="O49" s="15">
        <v>0</v>
      </c>
      <c r="P49" s="15">
        <v>0</v>
      </c>
      <c r="Q49" s="20">
        <f t="shared" si="1"/>
        <v>0</v>
      </c>
      <c r="R49" s="21" t="str">
        <f t="shared" si="2"/>
        <v>NINGUNO</v>
      </c>
    </row>
    <row r="50" spans="1:18" ht="12.75" x14ac:dyDescent="0.2">
      <c r="A50" s="5" t="s">
        <v>258</v>
      </c>
      <c r="B50" s="19">
        <v>14</v>
      </c>
      <c r="C50" s="19" t="str">
        <f t="shared" si="0"/>
        <v>Niño/Adolescente</v>
      </c>
      <c r="D50" s="19" t="s">
        <v>48</v>
      </c>
      <c r="E50" s="19" t="s">
        <v>75</v>
      </c>
      <c r="F50" s="19" t="s">
        <v>43</v>
      </c>
      <c r="G50" s="19" t="s">
        <v>47</v>
      </c>
      <c r="H50" s="19" t="s">
        <v>49</v>
      </c>
      <c r="I50" s="19" t="s">
        <v>45</v>
      </c>
      <c r="J50" s="19">
        <v>2011</v>
      </c>
      <c r="K50" s="15">
        <v>0</v>
      </c>
      <c r="L50" s="15">
        <v>0</v>
      </c>
      <c r="M50" s="15">
        <v>0</v>
      </c>
      <c r="N50" s="15">
        <v>0</v>
      </c>
      <c r="O50" s="15">
        <v>0</v>
      </c>
      <c r="P50" s="15">
        <v>0</v>
      </c>
      <c r="Q50" s="20">
        <f t="shared" si="1"/>
        <v>0</v>
      </c>
      <c r="R50" s="21" t="str">
        <f t="shared" si="2"/>
        <v>NINGUNO</v>
      </c>
    </row>
    <row r="51" spans="1:18" ht="12.75" x14ac:dyDescent="0.2">
      <c r="A51" s="5" t="s">
        <v>259</v>
      </c>
      <c r="B51" s="19">
        <v>14</v>
      </c>
      <c r="C51" s="19" t="str">
        <f t="shared" si="0"/>
        <v>Niño/Adolescente</v>
      </c>
      <c r="D51" s="19" t="s">
        <v>41</v>
      </c>
      <c r="E51" s="19" t="s">
        <v>77</v>
      </c>
      <c r="F51" s="19" t="s">
        <v>43</v>
      </c>
      <c r="G51" s="19" t="s">
        <v>68</v>
      </c>
      <c r="H51" s="19" t="s">
        <v>45</v>
      </c>
      <c r="I51" s="19" t="s">
        <v>45</v>
      </c>
      <c r="J51" s="19">
        <v>2012</v>
      </c>
      <c r="K51" s="15">
        <v>0</v>
      </c>
      <c r="L51" s="15">
        <v>0</v>
      </c>
      <c r="M51" s="15">
        <v>0</v>
      </c>
      <c r="N51" s="15">
        <v>0</v>
      </c>
      <c r="O51" s="15">
        <v>0</v>
      </c>
      <c r="P51" s="15">
        <v>0</v>
      </c>
      <c r="Q51" s="20">
        <f t="shared" si="1"/>
        <v>0</v>
      </c>
      <c r="R51" s="21" t="str">
        <f t="shared" si="2"/>
        <v>NINGUNO</v>
      </c>
    </row>
    <row r="52" spans="1:18" ht="12.75" x14ac:dyDescent="0.2">
      <c r="A52" s="5" t="s">
        <v>260</v>
      </c>
      <c r="B52" s="19">
        <v>13</v>
      </c>
      <c r="C52" s="19" t="str">
        <f t="shared" si="0"/>
        <v>Niño/Adolescente</v>
      </c>
      <c r="D52" s="19" t="s">
        <v>48</v>
      </c>
      <c r="E52" s="19" t="s">
        <v>42</v>
      </c>
      <c r="F52" s="19" t="s">
        <v>43</v>
      </c>
      <c r="G52" s="19" t="s">
        <v>47</v>
      </c>
      <c r="H52" s="19" t="s">
        <v>45</v>
      </c>
      <c r="I52" s="19" t="s">
        <v>45</v>
      </c>
      <c r="J52" s="19">
        <v>2011</v>
      </c>
      <c r="K52" s="15">
        <v>0</v>
      </c>
      <c r="L52" s="15">
        <v>0</v>
      </c>
      <c r="M52" s="15">
        <v>0.2</v>
      </c>
      <c r="N52" s="15">
        <v>0.4</v>
      </c>
      <c r="O52" s="15">
        <v>0</v>
      </c>
      <c r="P52" s="15">
        <v>0.5</v>
      </c>
      <c r="Q52" s="20">
        <f t="shared" si="1"/>
        <v>0.18333333333333335</v>
      </c>
      <c r="R52" s="21" t="str">
        <f t="shared" si="2"/>
        <v>NINGUNO</v>
      </c>
    </row>
    <row r="53" spans="1:18" ht="12.75" x14ac:dyDescent="0.2">
      <c r="A53" s="5" t="s">
        <v>261</v>
      </c>
      <c r="B53" s="19">
        <v>15</v>
      </c>
      <c r="C53" s="19" t="str">
        <f t="shared" si="0"/>
        <v>Niño/Adolescente</v>
      </c>
      <c r="D53" s="19" t="s">
        <v>48</v>
      </c>
      <c r="E53" s="19" t="s">
        <v>73</v>
      </c>
      <c r="F53" s="19" t="s">
        <v>43</v>
      </c>
      <c r="G53" s="19" t="s">
        <v>47</v>
      </c>
      <c r="H53" s="19" t="s">
        <v>51</v>
      </c>
      <c r="I53" s="19" t="s">
        <v>45</v>
      </c>
      <c r="J53" s="19">
        <v>2014</v>
      </c>
      <c r="K53" s="15">
        <v>0</v>
      </c>
      <c r="L53" s="15">
        <v>1</v>
      </c>
      <c r="M53" s="15">
        <v>0.6</v>
      </c>
      <c r="N53" s="15">
        <v>0.6</v>
      </c>
      <c r="O53" s="15">
        <v>0.5</v>
      </c>
      <c r="P53" s="15">
        <v>0.5</v>
      </c>
      <c r="Q53" s="20">
        <f t="shared" si="1"/>
        <v>0.53333333333333333</v>
      </c>
      <c r="R53" s="21" t="str">
        <f t="shared" si="2"/>
        <v>MEDIO</v>
      </c>
    </row>
    <row r="54" spans="1:18" ht="12.75" x14ac:dyDescent="0.2">
      <c r="A54" s="5" t="s">
        <v>262</v>
      </c>
      <c r="B54" s="19">
        <v>14</v>
      </c>
      <c r="C54" s="19" t="str">
        <f t="shared" si="0"/>
        <v>Niño/Adolescente</v>
      </c>
      <c r="D54" s="19" t="s">
        <v>48</v>
      </c>
      <c r="E54" s="19" t="s">
        <v>78</v>
      </c>
      <c r="F54" s="19" t="s">
        <v>43</v>
      </c>
      <c r="G54" s="19" t="s">
        <v>47</v>
      </c>
      <c r="H54" s="19" t="s">
        <v>45</v>
      </c>
      <c r="I54" s="19" t="s">
        <v>45</v>
      </c>
      <c r="J54" s="19">
        <v>2007</v>
      </c>
      <c r="K54" s="15">
        <v>0</v>
      </c>
      <c r="L54" s="15">
        <v>0</v>
      </c>
      <c r="M54" s="15">
        <v>0</v>
      </c>
      <c r="N54" s="15">
        <v>0</v>
      </c>
      <c r="O54" s="15">
        <v>0</v>
      </c>
      <c r="P54" s="15">
        <v>0</v>
      </c>
      <c r="Q54" s="20">
        <f t="shared" si="1"/>
        <v>0</v>
      </c>
      <c r="R54" s="21" t="str">
        <f t="shared" si="2"/>
        <v>NINGUNO</v>
      </c>
    </row>
    <row r="55" spans="1:18" ht="12.75" x14ac:dyDescent="0.2">
      <c r="A55" s="5" t="s">
        <v>263</v>
      </c>
      <c r="B55" s="19">
        <v>15</v>
      </c>
      <c r="C55" s="19" t="str">
        <f t="shared" si="0"/>
        <v>Niño/Adolescente</v>
      </c>
      <c r="D55" s="19" t="s">
        <v>41</v>
      </c>
      <c r="E55" s="19" t="s">
        <v>42</v>
      </c>
      <c r="F55" s="19" t="s">
        <v>43</v>
      </c>
      <c r="G55" s="19" t="s">
        <v>47</v>
      </c>
      <c r="H55" s="19" t="s">
        <v>45</v>
      </c>
      <c r="I55" s="19" t="s">
        <v>45</v>
      </c>
      <c r="J55" s="19">
        <v>2016</v>
      </c>
      <c r="K55" s="15">
        <v>0</v>
      </c>
      <c r="L55" s="15">
        <v>0</v>
      </c>
      <c r="M55" s="15">
        <v>0</v>
      </c>
      <c r="N55" s="15">
        <v>0</v>
      </c>
      <c r="O55" s="15">
        <v>0</v>
      </c>
      <c r="P55" s="15">
        <v>0</v>
      </c>
      <c r="Q55" s="20">
        <f t="shared" si="1"/>
        <v>0</v>
      </c>
      <c r="R55" s="21" t="str">
        <f t="shared" si="2"/>
        <v>NINGUNO</v>
      </c>
    </row>
    <row r="56" spans="1:18" ht="12.75" x14ac:dyDescent="0.2">
      <c r="A56" s="5" t="s">
        <v>264</v>
      </c>
      <c r="B56" s="19">
        <v>15</v>
      </c>
      <c r="C56" s="19" t="str">
        <f t="shared" si="0"/>
        <v>Niño/Adolescente</v>
      </c>
      <c r="D56" s="19" t="s">
        <v>48</v>
      </c>
      <c r="E56" s="19" t="s">
        <v>42</v>
      </c>
      <c r="F56" s="19" t="s">
        <v>43</v>
      </c>
      <c r="G56" s="19" t="s">
        <v>47</v>
      </c>
      <c r="H56" s="19" t="s">
        <v>45</v>
      </c>
      <c r="I56" s="19" t="s">
        <v>49</v>
      </c>
      <c r="J56" s="19">
        <v>2013</v>
      </c>
      <c r="K56" s="15">
        <v>0</v>
      </c>
      <c r="L56" s="15">
        <v>0</v>
      </c>
      <c r="M56" s="15">
        <v>0</v>
      </c>
      <c r="N56" s="15">
        <v>0</v>
      </c>
      <c r="O56" s="15">
        <v>0</v>
      </c>
      <c r="P56" s="15">
        <v>0</v>
      </c>
      <c r="Q56" s="20">
        <f t="shared" si="1"/>
        <v>0</v>
      </c>
      <c r="R56" s="21" t="str">
        <f t="shared" si="2"/>
        <v>NINGUNO</v>
      </c>
    </row>
    <row r="57" spans="1:18" ht="12.75" x14ac:dyDescent="0.2">
      <c r="A57" s="5" t="s">
        <v>265</v>
      </c>
      <c r="B57" s="19">
        <v>14</v>
      </c>
      <c r="C57" s="19" t="str">
        <f t="shared" si="0"/>
        <v>Niño/Adolescente</v>
      </c>
      <c r="D57" s="19" t="s">
        <v>48</v>
      </c>
      <c r="E57" s="19" t="s">
        <v>69</v>
      </c>
      <c r="F57" s="19" t="s">
        <v>43</v>
      </c>
      <c r="G57" s="19" t="s">
        <v>47</v>
      </c>
      <c r="H57" s="19" t="s">
        <v>45</v>
      </c>
      <c r="I57" s="19" t="s">
        <v>45</v>
      </c>
      <c r="J57" s="19">
        <v>2017</v>
      </c>
      <c r="K57" s="15">
        <v>0</v>
      </c>
      <c r="L57" s="15">
        <v>0</v>
      </c>
      <c r="M57" s="15">
        <v>0</v>
      </c>
      <c r="N57" s="15">
        <v>0</v>
      </c>
      <c r="O57" s="15">
        <v>0</v>
      </c>
      <c r="P57" s="15">
        <v>0</v>
      </c>
      <c r="Q57" s="20">
        <f t="shared" si="1"/>
        <v>0</v>
      </c>
      <c r="R57" s="21" t="str">
        <f t="shared" si="2"/>
        <v>NINGUNO</v>
      </c>
    </row>
    <row r="58" spans="1:18" ht="12.75" x14ac:dyDescent="0.2">
      <c r="A58" s="5" t="s">
        <v>266</v>
      </c>
      <c r="B58" s="19">
        <v>17</v>
      </c>
      <c r="C58" s="19" t="str">
        <f t="shared" si="0"/>
        <v>Niño/Adolescente</v>
      </c>
      <c r="D58" s="19" t="s">
        <v>48</v>
      </c>
      <c r="E58" s="19" t="s">
        <v>42</v>
      </c>
      <c r="F58" s="19" t="s">
        <v>43</v>
      </c>
      <c r="G58" s="19" t="s">
        <v>47</v>
      </c>
      <c r="H58" s="19" t="s">
        <v>51</v>
      </c>
      <c r="I58" s="19" t="s">
        <v>45</v>
      </c>
      <c r="J58" s="19">
        <v>2010</v>
      </c>
      <c r="K58" s="15">
        <v>0</v>
      </c>
      <c r="L58" s="15">
        <v>0</v>
      </c>
      <c r="M58" s="15">
        <v>0</v>
      </c>
      <c r="N58" s="15">
        <v>0</v>
      </c>
      <c r="O58" s="15">
        <v>0</v>
      </c>
      <c r="P58" s="15">
        <v>0</v>
      </c>
      <c r="Q58" s="20">
        <f t="shared" si="1"/>
        <v>0</v>
      </c>
      <c r="R58" s="21" t="str">
        <f t="shared" si="2"/>
        <v>NINGUNO</v>
      </c>
    </row>
    <row r="59" spans="1:18" ht="12.75" x14ac:dyDescent="0.2">
      <c r="A59" s="5" t="s">
        <v>267</v>
      </c>
      <c r="B59" s="19">
        <v>19</v>
      </c>
      <c r="C59" s="19" t="str">
        <f t="shared" si="0"/>
        <v>Adulto Joven</v>
      </c>
      <c r="D59" s="19" t="s">
        <v>48</v>
      </c>
      <c r="E59" s="19" t="s">
        <v>42</v>
      </c>
      <c r="F59" s="19" t="s">
        <v>50</v>
      </c>
      <c r="G59" s="19" t="s">
        <v>47</v>
      </c>
      <c r="H59" s="19" t="s">
        <v>51</v>
      </c>
      <c r="I59" s="19" t="s">
        <v>51</v>
      </c>
      <c r="J59" s="19">
        <v>2015</v>
      </c>
      <c r="K59" s="15">
        <v>0</v>
      </c>
      <c r="L59" s="15">
        <v>0</v>
      </c>
      <c r="M59" s="15">
        <v>0</v>
      </c>
      <c r="N59" s="15">
        <v>0</v>
      </c>
      <c r="O59" s="15">
        <v>0</v>
      </c>
      <c r="P59" s="15">
        <v>0</v>
      </c>
      <c r="Q59" s="20">
        <f t="shared" si="1"/>
        <v>0</v>
      </c>
      <c r="R59" s="21" t="str">
        <f t="shared" si="2"/>
        <v>NINGUNO</v>
      </c>
    </row>
    <row r="60" spans="1:18" ht="12.75" x14ac:dyDescent="0.2">
      <c r="A60" s="5" t="s">
        <v>268</v>
      </c>
      <c r="B60" s="19">
        <v>18</v>
      </c>
      <c r="C60" s="19" t="str">
        <f t="shared" si="0"/>
        <v>Adulto Joven</v>
      </c>
      <c r="D60" s="19" t="s">
        <v>41</v>
      </c>
      <c r="E60" s="19" t="s">
        <v>79</v>
      </c>
      <c r="F60" s="19" t="s">
        <v>43</v>
      </c>
      <c r="G60" s="19" t="s">
        <v>47</v>
      </c>
      <c r="H60" s="19" t="s">
        <v>51</v>
      </c>
      <c r="I60" s="19" t="s">
        <v>51</v>
      </c>
      <c r="J60" s="19">
        <v>2012</v>
      </c>
      <c r="K60" s="15">
        <v>0</v>
      </c>
      <c r="L60" s="15">
        <v>0</v>
      </c>
      <c r="M60" s="15">
        <v>0</v>
      </c>
      <c r="N60" s="15">
        <v>0</v>
      </c>
      <c r="O60" s="15">
        <v>0</v>
      </c>
      <c r="P60" s="15">
        <v>0</v>
      </c>
      <c r="Q60" s="20">
        <f t="shared" si="1"/>
        <v>0</v>
      </c>
      <c r="R60" s="21" t="str">
        <f t="shared" si="2"/>
        <v>NINGUNO</v>
      </c>
    </row>
    <row r="61" spans="1:18" ht="12.75" x14ac:dyDescent="0.2">
      <c r="A61" s="5" t="s">
        <v>269</v>
      </c>
      <c r="B61" s="19">
        <v>18</v>
      </c>
      <c r="C61" s="19" t="str">
        <f t="shared" si="0"/>
        <v>Adulto Joven</v>
      </c>
      <c r="D61" s="19" t="s">
        <v>48</v>
      </c>
      <c r="E61" s="19" t="s">
        <v>80</v>
      </c>
      <c r="F61" s="19" t="s">
        <v>43</v>
      </c>
      <c r="G61" s="19" t="s">
        <v>47</v>
      </c>
      <c r="H61" s="19" t="s">
        <v>45</v>
      </c>
      <c r="I61" s="19" t="s">
        <v>45</v>
      </c>
      <c r="J61" s="19">
        <v>2010</v>
      </c>
      <c r="K61" s="15">
        <v>0</v>
      </c>
      <c r="L61" s="15">
        <v>1</v>
      </c>
      <c r="M61" s="15">
        <v>1</v>
      </c>
      <c r="N61" s="15">
        <v>0.6</v>
      </c>
      <c r="O61" s="15">
        <v>0</v>
      </c>
      <c r="P61" s="15">
        <v>0.5</v>
      </c>
      <c r="Q61" s="20">
        <f t="shared" si="1"/>
        <v>0.51666666666666672</v>
      </c>
      <c r="R61" s="21" t="str">
        <f t="shared" si="2"/>
        <v>MEDIO</v>
      </c>
    </row>
    <row r="62" spans="1:18" ht="12.75" x14ac:dyDescent="0.2">
      <c r="A62" s="5" t="s">
        <v>270</v>
      </c>
      <c r="B62" s="19">
        <v>17</v>
      </c>
      <c r="C62" s="19" t="str">
        <f t="shared" si="0"/>
        <v>Niño/Adolescente</v>
      </c>
      <c r="D62" s="19" t="s">
        <v>41</v>
      </c>
      <c r="E62" s="19" t="s">
        <v>71</v>
      </c>
      <c r="F62" s="19" t="s">
        <v>43</v>
      </c>
      <c r="G62" s="19" t="s">
        <v>47</v>
      </c>
      <c r="H62" s="19" t="s">
        <v>45</v>
      </c>
      <c r="I62" s="19" t="s">
        <v>51</v>
      </c>
      <c r="J62" s="19">
        <v>2012</v>
      </c>
      <c r="K62" s="15">
        <v>0</v>
      </c>
      <c r="L62" s="15">
        <v>0</v>
      </c>
      <c r="M62" s="15">
        <v>0</v>
      </c>
      <c r="N62" s="15">
        <v>0</v>
      </c>
      <c r="O62" s="15">
        <v>0</v>
      </c>
      <c r="P62" s="15">
        <v>0</v>
      </c>
      <c r="Q62" s="20">
        <f t="shared" si="1"/>
        <v>0</v>
      </c>
      <c r="R62" s="21" t="str">
        <f t="shared" si="2"/>
        <v>NINGUNO</v>
      </c>
    </row>
    <row r="63" spans="1:18" ht="12.75" x14ac:dyDescent="0.2">
      <c r="A63" s="5" t="s">
        <v>271</v>
      </c>
      <c r="B63" s="19">
        <v>17</v>
      </c>
      <c r="C63" s="19" t="str">
        <f t="shared" si="0"/>
        <v>Niño/Adolescente</v>
      </c>
      <c r="D63" s="19" t="s">
        <v>48</v>
      </c>
      <c r="E63" s="19" t="s">
        <v>46</v>
      </c>
      <c r="F63" s="19" t="s">
        <v>43</v>
      </c>
      <c r="G63" s="19" t="s">
        <v>47</v>
      </c>
      <c r="H63" s="19" t="s">
        <v>49</v>
      </c>
      <c r="I63" s="19" t="s">
        <v>45</v>
      </c>
      <c r="J63" s="19">
        <v>2013</v>
      </c>
      <c r="K63" s="15">
        <v>0</v>
      </c>
      <c r="L63" s="15">
        <v>0</v>
      </c>
      <c r="M63" s="15">
        <v>0</v>
      </c>
      <c r="N63" s="15">
        <v>0</v>
      </c>
      <c r="O63" s="15">
        <v>0</v>
      </c>
      <c r="P63" s="15">
        <v>0</v>
      </c>
      <c r="Q63" s="20">
        <f t="shared" si="1"/>
        <v>0</v>
      </c>
      <c r="R63" s="21" t="str">
        <f t="shared" si="2"/>
        <v>NINGUNO</v>
      </c>
    </row>
    <row r="64" spans="1:18" ht="12.75" x14ac:dyDescent="0.2">
      <c r="A64" s="5" t="s">
        <v>272</v>
      </c>
      <c r="B64" s="19">
        <v>19</v>
      </c>
      <c r="C64" s="19" t="str">
        <f t="shared" si="0"/>
        <v>Adulto Joven</v>
      </c>
      <c r="D64" s="19" t="s">
        <v>41</v>
      </c>
      <c r="E64" s="19" t="s">
        <v>42</v>
      </c>
      <c r="F64" s="19" t="s">
        <v>50</v>
      </c>
      <c r="G64" s="19" t="s">
        <v>47</v>
      </c>
      <c r="H64" s="19" t="s">
        <v>51</v>
      </c>
      <c r="I64" s="19" t="s">
        <v>45</v>
      </c>
      <c r="J64" s="19">
        <v>2011</v>
      </c>
      <c r="K64" s="15">
        <v>0</v>
      </c>
      <c r="L64" s="15">
        <v>1</v>
      </c>
      <c r="M64" s="15">
        <v>0.4</v>
      </c>
      <c r="N64" s="15">
        <v>0.4</v>
      </c>
      <c r="O64" s="15">
        <v>1</v>
      </c>
      <c r="P64" s="15">
        <v>0.5</v>
      </c>
      <c r="Q64" s="20">
        <f t="shared" si="1"/>
        <v>0.54999999999999993</v>
      </c>
      <c r="R64" s="21" t="str">
        <f t="shared" si="2"/>
        <v>MEDIO</v>
      </c>
    </row>
    <row r="65" spans="1:18" ht="12.75" x14ac:dyDescent="0.2">
      <c r="A65" s="5" t="s">
        <v>273</v>
      </c>
      <c r="B65" s="19">
        <v>18</v>
      </c>
      <c r="C65" s="19" t="str">
        <f t="shared" si="0"/>
        <v>Adulto Joven</v>
      </c>
      <c r="D65" s="19" t="s">
        <v>48</v>
      </c>
      <c r="E65" s="19" t="s">
        <v>77</v>
      </c>
      <c r="F65" s="19" t="s">
        <v>43</v>
      </c>
      <c r="G65" s="19" t="s">
        <v>47</v>
      </c>
      <c r="H65" s="19" t="s">
        <v>45</v>
      </c>
      <c r="I65" s="19" t="s">
        <v>51</v>
      </c>
      <c r="J65" s="19">
        <v>2012</v>
      </c>
      <c r="K65" s="15">
        <v>0</v>
      </c>
      <c r="L65" s="15">
        <v>1</v>
      </c>
      <c r="M65" s="15">
        <v>0.4</v>
      </c>
      <c r="N65" s="15">
        <v>0.4</v>
      </c>
      <c r="O65" s="15">
        <v>0.5</v>
      </c>
      <c r="P65" s="15">
        <v>0</v>
      </c>
      <c r="Q65" s="20">
        <f t="shared" si="1"/>
        <v>0.3833333333333333</v>
      </c>
      <c r="R65" s="21" t="str">
        <f t="shared" si="2"/>
        <v>BAJO</v>
      </c>
    </row>
    <row r="66" spans="1:18" ht="12.75" x14ac:dyDescent="0.2">
      <c r="A66" s="5" t="s">
        <v>274</v>
      </c>
      <c r="B66" s="19">
        <v>17</v>
      </c>
      <c r="C66" s="19" t="str">
        <f t="shared" si="0"/>
        <v>Niño/Adolescente</v>
      </c>
      <c r="D66" s="19" t="s">
        <v>48</v>
      </c>
      <c r="E66" s="19" t="s">
        <v>81</v>
      </c>
      <c r="F66" s="19" t="s">
        <v>43</v>
      </c>
      <c r="G66" s="19" t="s">
        <v>47</v>
      </c>
      <c r="H66" s="19" t="s">
        <v>45</v>
      </c>
      <c r="I66" s="19" t="s">
        <v>51</v>
      </c>
      <c r="J66" s="19">
        <v>2010</v>
      </c>
      <c r="K66" s="15">
        <v>0</v>
      </c>
      <c r="L66" s="15">
        <v>0</v>
      </c>
      <c r="M66" s="15">
        <v>0</v>
      </c>
      <c r="N66" s="15">
        <v>0</v>
      </c>
      <c r="O66" s="15">
        <v>0</v>
      </c>
      <c r="P66" s="15">
        <v>0</v>
      </c>
      <c r="Q66" s="20">
        <f t="shared" si="1"/>
        <v>0</v>
      </c>
      <c r="R66" s="21" t="str">
        <f t="shared" si="2"/>
        <v>NINGUNO</v>
      </c>
    </row>
    <row r="67" spans="1:18" ht="12.75" x14ac:dyDescent="0.2">
      <c r="A67" s="5" t="s">
        <v>275</v>
      </c>
      <c r="B67" s="19">
        <v>18</v>
      </c>
      <c r="C67" s="19" t="str">
        <f t="shared" si="0"/>
        <v>Adulto Joven</v>
      </c>
      <c r="D67" s="19" t="s">
        <v>41</v>
      </c>
      <c r="E67" s="19" t="s">
        <v>82</v>
      </c>
      <c r="F67" s="19" t="s">
        <v>43</v>
      </c>
      <c r="G67" s="19" t="s">
        <v>47</v>
      </c>
      <c r="H67" s="19" t="s">
        <v>45</v>
      </c>
      <c r="I67" s="19" t="s">
        <v>45</v>
      </c>
      <c r="J67" s="19">
        <v>2017</v>
      </c>
      <c r="K67" s="15">
        <v>0</v>
      </c>
      <c r="L67" s="15">
        <v>1</v>
      </c>
      <c r="M67" s="15">
        <v>0.6</v>
      </c>
      <c r="N67" s="15">
        <v>0.2</v>
      </c>
      <c r="O67" s="15">
        <v>0</v>
      </c>
      <c r="P67" s="15">
        <v>0.5</v>
      </c>
      <c r="Q67" s="20">
        <f t="shared" si="1"/>
        <v>0.3833333333333333</v>
      </c>
      <c r="R67" s="21" t="str">
        <f t="shared" si="2"/>
        <v>BAJO</v>
      </c>
    </row>
    <row r="68" spans="1:18" ht="12.75" x14ac:dyDescent="0.2">
      <c r="A68" s="5" t="s">
        <v>276</v>
      </c>
      <c r="B68" s="19">
        <v>18</v>
      </c>
      <c r="C68" s="19" t="str">
        <f t="shared" si="0"/>
        <v>Adulto Joven</v>
      </c>
      <c r="D68" s="19" t="s">
        <v>48</v>
      </c>
      <c r="E68" s="19" t="s">
        <v>74</v>
      </c>
      <c r="F68" s="19" t="s">
        <v>43</v>
      </c>
      <c r="G68" s="19" t="s">
        <v>47</v>
      </c>
      <c r="H68" s="19" t="s">
        <v>51</v>
      </c>
      <c r="I68" s="19" t="s">
        <v>51</v>
      </c>
      <c r="J68" s="19">
        <v>2009</v>
      </c>
      <c r="K68" s="15">
        <v>0</v>
      </c>
      <c r="L68" s="15">
        <v>0</v>
      </c>
      <c r="M68" s="15">
        <v>0</v>
      </c>
      <c r="N68" s="15">
        <v>0</v>
      </c>
      <c r="O68" s="15">
        <v>0</v>
      </c>
      <c r="P68" s="15">
        <v>0</v>
      </c>
      <c r="Q68" s="20">
        <f t="shared" si="1"/>
        <v>0</v>
      </c>
      <c r="R68" s="21" t="str">
        <f t="shared" si="2"/>
        <v>NINGUNO</v>
      </c>
    </row>
    <row r="69" spans="1:18" ht="12.75" x14ac:dyDescent="0.2">
      <c r="A69" s="5" t="s">
        <v>277</v>
      </c>
      <c r="B69" s="19">
        <v>27</v>
      </c>
      <c r="C69" s="19" t="str">
        <f t="shared" ref="C69:C132" si="3">IF((B69&lt;18),"Niño/Adolescente",(IF(AND((B69&gt;17),(B69&lt;30)),"Adulto Joven",(IF(AND((B69&gt;29),(B69&lt;60)),"Adulto","Adulto Mayor")))))</f>
        <v>Adulto Joven</v>
      </c>
      <c r="D69" s="19" t="s">
        <v>48</v>
      </c>
      <c r="E69" s="19" t="s">
        <v>83</v>
      </c>
      <c r="F69" s="19" t="s">
        <v>43</v>
      </c>
      <c r="G69" s="19" t="s">
        <v>44</v>
      </c>
      <c r="H69" s="19" t="s">
        <v>49</v>
      </c>
      <c r="I69" s="19" t="s">
        <v>49</v>
      </c>
      <c r="J69" s="19">
        <v>2011</v>
      </c>
      <c r="K69" s="15">
        <v>0</v>
      </c>
      <c r="L69" s="15">
        <v>0</v>
      </c>
      <c r="M69" s="15">
        <v>0</v>
      </c>
      <c r="N69" s="15">
        <v>0</v>
      </c>
      <c r="O69" s="15">
        <v>0</v>
      </c>
      <c r="P69" s="15">
        <v>0</v>
      </c>
      <c r="Q69" s="20">
        <f t="shared" ref="Q69:Q132" si="4">(K69+L69+M69+N69+O69+P69)/6</f>
        <v>0</v>
      </c>
      <c r="R69" s="21" t="str">
        <f t="shared" ref="R69:R132" si="5">IF(AND(Q69&gt;0.75,Q69&lt;=1),"AVANZADO",IF(AND(Q69&gt;0.5,Q69&lt;=0.75),"MEDIO",IF(AND(Q69&gt;0.25,Q69&lt;=0.5),"BAJO","NINGUNO")))</f>
        <v>NINGUNO</v>
      </c>
    </row>
    <row r="70" spans="1:18" ht="12.75" x14ac:dyDescent="0.2">
      <c r="A70" s="5" t="s">
        <v>278</v>
      </c>
      <c r="B70" s="19">
        <v>16</v>
      </c>
      <c r="C70" s="19" t="str">
        <f t="shared" si="3"/>
        <v>Niño/Adolescente</v>
      </c>
      <c r="D70" s="19" t="s">
        <v>48</v>
      </c>
      <c r="E70" s="19" t="s">
        <v>84</v>
      </c>
      <c r="F70" s="19" t="s">
        <v>50</v>
      </c>
      <c r="G70" s="19" t="s">
        <v>47</v>
      </c>
      <c r="H70" s="19" t="s">
        <v>51</v>
      </c>
      <c r="I70" s="19" t="s">
        <v>51</v>
      </c>
      <c r="J70" s="19">
        <v>2007</v>
      </c>
      <c r="K70" s="15">
        <v>0</v>
      </c>
      <c r="L70" s="15">
        <v>0</v>
      </c>
      <c r="M70" s="15">
        <v>0</v>
      </c>
      <c r="N70" s="15">
        <v>0</v>
      </c>
      <c r="O70" s="15">
        <v>0</v>
      </c>
      <c r="P70" s="15">
        <v>0</v>
      </c>
      <c r="Q70" s="20">
        <f t="shared" si="4"/>
        <v>0</v>
      </c>
      <c r="R70" s="21" t="str">
        <f t="shared" si="5"/>
        <v>NINGUNO</v>
      </c>
    </row>
    <row r="71" spans="1:18" ht="12.75" x14ac:dyDescent="0.2">
      <c r="A71" s="5" t="s">
        <v>279</v>
      </c>
      <c r="B71" s="19">
        <v>18</v>
      </c>
      <c r="C71" s="19" t="str">
        <f t="shared" si="3"/>
        <v>Adulto Joven</v>
      </c>
      <c r="D71" s="19" t="s">
        <v>48</v>
      </c>
      <c r="E71" s="19" t="s">
        <v>85</v>
      </c>
      <c r="F71" s="19" t="s">
        <v>43</v>
      </c>
      <c r="G71" s="19" t="s">
        <v>47</v>
      </c>
      <c r="H71" s="19" t="s">
        <v>49</v>
      </c>
      <c r="I71" s="19" t="s">
        <v>45</v>
      </c>
      <c r="J71" s="19">
        <v>2007</v>
      </c>
      <c r="K71" s="15">
        <v>0</v>
      </c>
      <c r="L71" s="15">
        <v>0</v>
      </c>
      <c r="M71" s="15">
        <v>0</v>
      </c>
      <c r="N71" s="15">
        <v>0</v>
      </c>
      <c r="O71" s="15">
        <v>0</v>
      </c>
      <c r="P71" s="15">
        <v>0</v>
      </c>
      <c r="Q71" s="20">
        <f t="shared" si="4"/>
        <v>0</v>
      </c>
      <c r="R71" s="21" t="str">
        <f t="shared" si="5"/>
        <v>NINGUNO</v>
      </c>
    </row>
    <row r="72" spans="1:18" ht="12.75" x14ac:dyDescent="0.2">
      <c r="A72" s="5" t="s">
        <v>280</v>
      </c>
      <c r="B72" s="19">
        <v>17</v>
      </c>
      <c r="C72" s="19" t="str">
        <f t="shared" si="3"/>
        <v>Niño/Adolescente</v>
      </c>
      <c r="D72" s="19" t="s">
        <v>48</v>
      </c>
      <c r="E72" s="19" t="s">
        <v>71</v>
      </c>
      <c r="F72" s="19" t="s">
        <v>43</v>
      </c>
      <c r="G72" s="19" t="s">
        <v>47</v>
      </c>
      <c r="H72" s="19" t="s">
        <v>45</v>
      </c>
      <c r="I72" s="19" t="s">
        <v>51</v>
      </c>
      <c r="J72" s="19">
        <v>2007</v>
      </c>
      <c r="K72" s="15">
        <v>0</v>
      </c>
      <c r="L72" s="15">
        <v>1</v>
      </c>
      <c r="M72" s="15">
        <v>0.8</v>
      </c>
      <c r="N72" s="15">
        <v>0.6</v>
      </c>
      <c r="O72" s="15">
        <v>1</v>
      </c>
      <c r="P72" s="15">
        <v>0.5</v>
      </c>
      <c r="Q72" s="20">
        <f t="shared" si="4"/>
        <v>0.65</v>
      </c>
      <c r="R72" s="21" t="str">
        <f t="shared" si="5"/>
        <v>MEDIO</v>
      </c>
    </row>
    <row r="73" spans="1:18" ht="12.75" x14ac:dyDescent="0.2">
      <c r="A73" s="5" t="s">
        <v>281</v>
      </c>
      <c r="B73" s="19">
        <v>17</v>
      </c>
      <c r="C73" s="19" t="str">
        <f t="shared" si="3"/>
        <v>Niño/Adolescente</v>
      </c>
      <c r="D73" s="19" t="s">
        <v>48</v>
      </c>
      <c r="E73" s="19" t="s">
        <v>86</v>
      </c>
      <c r="F73" s="19" t="s">
        <v>43</v>
      </c>
      <c r="G73" s="19" t="s">
        <v>47</v>
      </c>
      <c r="H73" s="19" t="s">
        <v>49</v>
      </c>
      <c r="I73" s="19" t="s">
        <v>49</v>
      </c>
      <c r="J73" s="19">
        <v>2008</v>
      </c>
      <c r="K73" s="15">
        <v>1</v>
      </c>
      <c r="L73" s="15">
        <v>1</v>
      </c>
      <c r="M73" s="15">
        <v>0.8</v>
      </c>
      <c r="N73" s="15">
        <v>0.6</v>
      </c>
      <c r="O73" s="15">
        <v>0.25</v>
      </c>
      <c r="P73" s="15">
        <v>1</v>
      </c>
      <c r="Q73" s="20">
        <f t="shared" si="4"/>
        <v>0.77500000000000002</v>
      </c>
      <c r="R73" s="21" t="str">
        <f t="shared" si="5"/>
        <v>AVANZADO</v>
      </c>
    </row>
    <row r="74" spans="1:18" ht="12.75" x14ac:dyDescent="0.2">
      <c r="A74" s="5" t="s">
        <v>282</v>
      </c>
      <c r="B74" s="19">
        <v>15</v>
      </c>
      <c r="C74" s="19" t="str">
        <f t="shared" si="3"/>
        <v>Niño/Adolescente</v>
      </c>
      <c r="D74" s="19" t="s">
        <v>41</v>
      </c>
      <c r="E74" s="19" t="s">
        <v>42</v>
      </c>
      <c r="F74" s="19" t="s">
        <v>43</v>
      </c>
      <c r="G74" s="19" t="s">
        <v>47</v>
      </c>
      <c r="H74" s="19" t="s">
        <v>51</v>
      </c>
      <c r="I74" s="19" t="s">
        <v>51</v>
      </c>
      <c r="J74" s="19">
        <v>2017</v>
      </c>
      <c r="K74" s="15">
        <v>0</v>
      </c>
      <c r="L74" s="15">
        <v>0</v>
      </c>
      <c r="M74" s="15">
        <v>0</v>
      </c>
      <c r="N74" s="15">
        <v>0</v>
      </c>
      <c r="O74" s="15">
        <v>0</v>
      </c>
      <c r="P74" s="15">
        <v>0</v>
      </c>
      <c r="Q74" s="20">
        <f t="shared" si="4"/>
        <v>0</v>
      </c>
      <c r="R74" s="21" t="str">
        <f t="shared" si="5"/>
        <v>NINGUNO</v>
      </c>
    </row>
    <row r="75" spans="1:18" ht="12.75" x14ac:dyDescent="0.2">
      <c r="A75" s="5" t="s">
        <v>283</v>
      </c>
      <c r="B75" s="19">
        <v>16</v>
      </c>
      <c r="C75" s="19" t="str">
        <f t="shared" si="3"/>
        <v>Niño/Adolescente</v>
      </c>
      <c r="D75" s="19" t="s">
        <v>48</v>
      </c>
      <c r="E75" s="19" t="s">
        <v>152</v>
      </c>
      <c r="F75" s="19" t="s">
        <v>50</v>
      </c>
      <c r="G75" s="19" t="s">
        <v>65</v>
      </c>
      <c r="H75" s="19" t="s">
        <v>51</v>
      </c>
      <c r="I75" s="19" t="s">
        <v>65</v>
      </c>
      <c r="J75" s="19">
        <v>2016</v>
      </c>
      <c r="K75" s="15">
        <v>0</v>
      </c>
      <c r="L75" s="15">
        <v>0</v>
      </c>
      <c r="M75" s="15">
        <v>0</v>
      </c>
      <c r="N75" s="15">
        <v>0</v>
      </c>
      <c r="O75" s="15">
        <v>0</v>
      </c>
      <c r="P75" s="15">
        <v>0</v>
      </c>
      <c r="Q75" s="20">
        <f t="shared" si="4"/>
        <v>0</v>
      </c>
      <c r="R75" s="21" t="str">
        <f t="shared" si="5"/>
        <v>NINGUNO</v>
      </c>
    </row>
    <row r="76" spans="1:18" ht="12.75" x14ac:dyDescent="0.2">
      <c r="A76" s="5" t="s">
        <v>284</v>
      </c>
      <c r="B76" s="19">
        <v>15</v>
      </c>
      <c r="C76" s="19" t="str">
        <f t="shared" si="3"/>
        <v>Niño/Adolescente</v>
      </c>
      <c r="D76" s="19" t="s">
        <v>41</v>
      </c>
      <c r="E76" s="19" t="s">
        <v>63</v>
      </c>
      <c r="F76" s="19" t="s">
        <v>43</v>
      </c>
      <c r="G76" s="19" t="s">
        <v>47</v>
      </c>
      <c r="H76" s="19" t="s">
        <v>45</v>
      </c>
      <c r="I76" s="19" t="s">
        <v>45</v>
      </c>
      <c r="J76" s="19">
        <v>2014</v>
      </c>
      <c r="K76" s="15">
        <v>0</v>
      </c>
      <c r="L76" s="15">
        <v>0</v>
      </c>
      <c r="M76" s="15">
        <v>0.4</v>
      </c>
      <c r="N76" s="15">
        <v>0.2</v>
      </c>
      <c r="O76" s="15">
        <v>0</v>
      </c>
      <c r="P76" s="15">
        <v>0.5</v>
      </c>
      <c r="Q76" s="20">
        <f t="shared" si="4"/>
        <v>0.18333333333333335</v>
      </c>
      <c r="R76" s="21" t="str">
        <f t="shared" si="5"/>
        <v>NINGUNO</v>
      </c>
    </row>
    <row r="77" spans="1:18" ht="12.75" x14ac:dyDescent="0.2">
      <c r="A77" s="5" t="s">
        <v>285</v>
      </c>
      <c r="B77" s="19">
        <v>15</v>
      </c>
      <c r="C77" s="19" t="str">
        <f t="shared" si="3"/>
        <v>Niño/Adolescente</v>
      </c>
      <c r="D77" s="19" t="s">
        <v>41</v>
      </c>
      <c r="E77" s="19" t="s">
        <v>87</v>
      </c>
      <c r="F77" s="19" t="s">
        <v>43</v>
      </c>
      <c r="G77" s="19" t="s">
        <v>47</v>
      </c>
      <c r="H77" s="19" t="s">
        <v>51</v>
      </c>
      <c r="I77" s="19" t="s">
        <v>45</v>
      </c>
      <c r="J77" s="19">
        <v>2015</v>
      </c>
      <c r="K77" s="15">
        <v>0</v>
      </c>
      <c r="L77" s="15">
        <v>0</v>
      </c>
      <c r="M77" s="15">
        <v>0</v>
      </c>
      <c r="N77" s="15">
        <v>0</v>
      </c>
      <c r="O77" s="15">
        <v>0</v>
      </c>
      <c r="P77" s="15">
        <v>0</v>
      </c>
      <c r="Q77" s="20">
        <f t="shared" si="4"/>
        <v>0</v>
      </c>
      <c r="R77" s="21" t="str">
        <f t="shared" si="5"/>
        <v>NINGUNO</v>
      </c>
    </row>
    <row r="78" spans="1:18" ht="12.75" x14ac:dyDescent="0.2">
      <c r="A78" s="5" t="s">
        <v>286</v>
      </c>
      <c r="B78" s="19">
        <v>15</v>
      </c>
      <c r="C78" s="19" t="str">
        <f t="shared" si="3"/>
        <v>Niño/Adolescente</v>
      </c>
      <c r="D78" s="19" t="s">
        <v>41</v>
      </c>
      <c r="E78" s="19" t="s">
        <v>71</v>
      </c>
      <c r="F78" s="19" t="s">
        <v>43</v>
      </c>
      <c r="G78" s="19" t="s">
        <v>47</v>
      </c>
      <c r="H78" s="19" t="s">
        <v>45</v>
      </c>
      <c r="I78" s="19" t="s">
        <v>45</v>
      </c>
      <c r="J78" s="19">
        <v>2014</v>
      </c>
      <c r="K78" s="15">
        <v>0</v>
      </c>
      <c r="L78" s="15">
        <v>0</v>
      </c>
      <c r="M78" s="15">
        <v>0</v>
      </c>
      <c r="N78" s="15">
        <v>0</v>
      </c>
      <c r="O78" s="15">
        <v>0</v>
      </c>
      <c r="P78" s="15">
        <v>0</v>
      </c>
      <c r="Q78" s="20">
        <f t="shared" si="4"/>
        <v>0</v>
      </c>
      <c r="R78" s="21" t="str">
        <f t="shared" si="5"/>
        <v>NINGUNO</v>
      </c>
    </row>
    <row r="79" spans="1:18" ht="12.75" x14ac:dyDescent="0.2">
      <c r="A79" s="5" t="s">
        <v>287</v>
      </c>
      <c r="B79" s="19">
        <v>16</v>
      </c>
      <c r="C79" s="19" t="str">
        <f t="shared" si="3"/>
        <v>Niño/Adolescente</v>
      </c>
      <c r="D79" s="19" t="s">
        <v>48</v>
      </c>
      <c r="E79" s="19" t="s">
        <v>75</v>
      </c>
      <c r="F79" s="19" t="s">
        <v>50</v>
      </c>
      <c r="G79" s="19" t="s">
        <v>47</v>
      </c>
      <c r="H79" s="19" t="s">
        <v>45</v>
      </c>
      <c r="I79" s="19" t="s">
        <v>45</v>
      </c>
      <c r="J79" s="19">
        <v>2010</v>
      </c>
      <c r="K79" s="15">
        <v>0</v>
      </c>
      <c r="L79" s="15">
        <v>0</v>
      </c>
      <c r="M79" s="15">
        <v>0</v>
      </c>
      <c r="N79" s="15">
        <v>0</v>
      </c>
      <c r="O79" s="15">
        <v>0</v>
      </c>
      <c r="P79" s="15">
        <v>0</v>
      </c>
      <c r="Q79" s="20">
        <f t="shared" si="4"/>
        <v>0</v>
      </c>
      <c r="R79" s="21" t="str">
        <f t="shared" si="5"/>
        <v>NINGUNO</v>
      </c>
    </row>
    <row r="80" spans="1:18" ht="12.75" x14ac:dyDescent="0.2">
      <c r="A80" s="5" t="s">
        <v>288</v>
      </c>
      <c r="B80" s="19">
        <v>15</v>
      </c>
      <c r="C80" s="19" t="str">
        <f t="shared" si="3"/>
        <v>Niño/Adolescente</v>
      </c>
      <c r="D80" s="19" t="s">
        <v>41</v>
      </c>
      <c r="E80" s="19" t="s">
        <v>71</v>
      </c>
      <c r="F80" s="19" t="s">
        <v>43</v>
      </c>
      <c r="G80" s="19" t="s">
        <v>47</v>
      </c>
      <c r="H80" s="19" t="s">
        <v>45</v>
      </c>
      <c r="I80" s="19" t="s">
        <v>45</v>
      </c>
      <c r="J80" s="19">
        <v>2010</v>
      </c>
      <c r="K80" s="15">
        <v>0</v>
      </c>
      <c r="L80" s="15">
        <v>1</v>
      </c>
      <c r="M80" s="15">
        <v>0.6</v>
      </c>
      <c r="N80" s="15">
        <v>0.6</v>
      </c>
      <c r="O80" s="15">
        <v>0.25</v>
      </c>
      <c r="P80" s="15">
        <v>0.5</v>
      </c>
      <c r="Q80" s="20">
        <f t="shared" si="4"/>
        <v>0.4916666666666667</v>
      </c>
      <c r="R80" s="21" t="str">
        <f t="shared" si="5"/>
        <v>BAJO</v>
      </c>
    </row>
    <row r="81" spans="1:18" ht="12.75" x14ac:dyDescent="0.2">
      <c r="A81" s="5" t="s">
        <v>289</v>
      </c>
      <c r="B81" s="19">
        <v>16</v>
      </c>
      <c r="C81" s="19" t="str">
        <f t="shared" si="3"/>
        <v>Niño/Adolescente</v>
      </c>
      <c r="D81" s="19" t="s">
        <v>48</v>
      </c>
      <c r="E81" s="19" t="s">
        <v>88</v>
      </c>
      <c r="F81" s="19" t="s">
        <v>43</v>
      </c>
      <c r="G81" s="19" t="s">
        <v>47</v>
      </c>
      <c r="H81" s="19" t="s">
        <v>45</v>
      </c>
      <c r="I81" s="19" t="s">
        <v>45</v>
      </c>
      <c r="J81" s="19">
        <v>2016</v>
      </c>
      <c r="K81" s="15">
        <v>0</v>
      </c>
      <c r="L81" s="15">
        <v>0</v>
      </c>
      <c r="M81" s="15">
        <v>0.6</v>
      </c>
      <c r="N81" s="15">
        <v>0.4</v>
      </c>
      <c r="O81" s="15">
        <v>0.25</v>
      </c>
      <c r="P81" s="15">
        <v>0.5</v>
      </c>
      <c r="Q81" s="20">
        <f t="shared" si="4"/>
        <v>0.29166666666666669</v>
      </c>
      <c r="R81" s="21" t="str">
        <f t="shared" si="5"/>
        <v>BAJO</v>
      </c>
    </row>
    <row r="82" spans="1:18" ht="12.75" x14ac:dyDescent="0.2">
      <c r="A82" s="5" t="s">
        <v>290</v>
      </c>
      <c r="B82" s="19">
        <v>15</v>
      </c>
      <c r="C82" s="19" t="str">
        <f t="shared" si="3"/>
        <v>Niño/Adolescente</v>
      </c>
      <c r="D82" s="19" t="s">
        <v>41</v>
      </c>
      <c r="E82" s="19" t="s">
        <v>42</v>
      </c>
      <c r="F82" s="19" t="s">
        <v>43</v>
      </c>
      <c r="G82" s="19" t="s">
        <v>47</v>
      </c>
      <c r="H82" s="19" t="s">
        <v>45</v>
      </c>
      <c r="I82" s="19" t="s">
        <v>45</v>
      </c>
      <c r="J82" s="19">
        <v>2016</v>
      </c>
      <c r="K82" s="15">
        <v>0</v>
      </c>
      <c r="L82" s="15">
        <v>0</v>
      </c>
      <c r="M82" s="15">
        <v>0</v>
      </c>
      <c r="N82" s="15">
        <v>0</v>
      </c>
      <c r="O82" s="15">
        <v>0</v>
      </c>
      <c r="P82" s="15">
        <v>0</v>
      </c>
      <c r="Q82" s="20">
        <f t="shared" si="4"/>
        <v>0</v>
      </c>
      <c r="R82" s="21" t="str">
        <f t="shared" si="5"/>
        <v>NINGUNO</v>
      </c>
    </row>
    <row r="83" spans="1:18" ht="12.75" x14ac:dyDescent="0.2">
      <c r="A83" s="5" t="s">
        <v>291</v>
      </c>
      <c r="B83" s="19">
        <v>16</v>
      </c>
      <c r="C83" s="19" t="str">
        <f t="shared" si="3"/>
        <v>Niño/Adolescente</v>
      </c>
      <c r="D83" s="19" t="s">
        <v>41</v>
      </c>
      <c r="E83" s="19" t="s">
        <v>79</v>
      </c>
      <c r="F83" s="19" t="s">
        <v>43</v>
      </c>
      <c r="G83" s="19" t="s">
        <v>47</v>
      </c>
      <c r="H83" s="19" t="s">
        <v>51</v>
      </c>
      <c r="I83" s="19" t="s">
        <v>45</v>
      </c>
      <c r="J83" s="19">
        <v>2009</v>
      </c>
      <c r="K83" s="15">
        <v>0</v>
      </c>
      <c r="L83" s="15">
        <v>0</v>
      </c>
      <c r="M83" s="15">
        <v>0.8</v>
      </c>
      <c r="N83" s="15">
        <v>0.2</v>
      </c>
      <c r="O83" s="15">
        <v>0.5</v>
      </c>
      <c r="P83" s="15">
        <v>0</v>
      </c>
      <c r="Q83" s="20">
        <f t="shared" si="4"/>
        <v>0.25</v>
      </c>
      <c r="R83" s="21" t="str">
        <f t="shared" si="5"/>
        <v>NINGUNO</v>
      </c>
    </row>
    <row r="84" spans="1:18" ht="12.75" x14ac:dyDescent="0.2">
      <c r="A84" s="5" t="s">
        <v>292</v>
      </c>
      <c r="B84" s="19">
        <v>15</v>
      </c>
      <c r="C84" s="19" t="str">
        <f t="shared" si="3"/>
        <v>Niño/Adolescente</v>
      </c>
      <c r="D84" s="19" t="s">
        <v>41</v>
      </c>
      <c r="E84" s="19" t="s">
        <v>71</v>
      </c>
      <c r="F84" s="19" t="s">
        <v>43</v>
      </c>
      <c r="G84" s="19" t="s">
        <v>47</v>
      </c>
      <c r="H84" s="19" t="s">
        <v>45</v>
      </c>
      <c r="I84" s="19" t="s">
        <v>45</v>
      </c>
      <c r="J84" s="19">
        <v>2009</v>
      </c>
      <c r="K84" s="15">
        <v>0</v>
      </c>
      <c r="L84" s="15">
        <v>0</v>
      </c>
      <c r="M84" s="15">
        <v>0.6</v>
      </c>
      <c r="N84" s="15">
        <v>1</v>
      </c>
      <c r="O84" s="15">
        <v>0.25</v>
      </c>
      <c r="P84" s="15">
        <v>0.5</v>
      </c>
      <c r="Q84" s="20">
        <f t="shared" si="4"/>
        <v>0.39166666666666666</v>
      </c>
      <c r="R84" s="21" t="str">
        <f t="shared" si="5"/>
        <v>BAJO</v>
      </c>
    </row>
    <row r="85" spans="1:18" ht="12.75" x14ac:dyDescent="0.2">
      <c r="A85" s="5" t="s">
        <v>293</v>
      </c>
      <c r="B85" s="19">
        <v>16</v>
      </c>
      <c r="C85" s="19" t="str">
        <f t="shared" si="3"/>
        <v>Niño/Adolescente</v>
      </c>
      <c r="D85" s="19" t="s">
        <v>41</v>
      </c>
      <c r="E85" s="19" t="s">
        <v>89</v>
      </c>
      <c r="F85" s="19" t="s">
        <v>43</v>
      </c>
      <c r="G85" s="19" t="s">
        <v>47</v>
      </c>
      <c r="H85" s="19" t="s">
        <v>45</v>
      </c>
      <c r="I85" s="19" t="s">
        <v>65</v>
      </c>
      <c r="J85" s="19">
        <v>2015</v>
      </c>
      <c r="K85" s="15">
        <v>0</v>
      </c>
      <c r="L85" s="15">
        <v>0</v>
      </c>
      <c r="M85" s="15">
        <v>0</v>
      </c>
      <c r="N85" s="15">
        <v>0</v>
      </c>
      <c r="O85" s="15">
        <v>0</v>
      </c>
      <c r="P85" s="15">
        <v>0</v>
      </c>
      <c r="Q85" s="20">
        <f t="shared" si="4"/>
        <v>0</v>
      </c>
      <c r="R85" s="21" t="str">
        <f t="shared" si="5"/>
        <v>NINGUNO</v>
      </c>
    </row>
    <row r="86" spans="1:18" ht="12.75" x14ac:dyDescent="0.2">
      <c r="A86" s="5" t="s">
        <v>294</v>
      </c>
      <c r="B86" s="19">
        <v>15</v>
      </c>
      <c r="C86" s="19" t="str">
        <f t="shared" si="3"/>
        <v>Niño/Adolescente</v>
      </c>
      <c r="D86" s="19" t="s">
        <v>48</v>
      </c>
      <c r="E86" s="19" t="s">
        <v>42</v>
      </c>
      <c r="F86" s="19" t="s">
        <v>43</v>
      </c>
      <c r="G86" s="19" t="s">
        <v>47</v>
      </c>
      <c r="H86" s="19" t="s">
        <v>51</v>
      </c>
      <c r="I86" s="19" t="s">
        <v>51</v>
      </c>
      <c r="J86" s="19">
        <v>2013</v>
      </c>
      <c r="K86" s="15">
        <v>0</v>
      </c>
      <c r="L86" s="15">
        <v>0</v>
      </c>
      <c r="M86" s="15">
        <v>0</v>
      </c>
      <c r="N86" s="15">
        <v>0</v>
      </c>
      <c r="O86" s="15">
        <v>0</v>
      </c>
      <c r="P86" s="15">
        <v>0</v>
      </c>
      <c r="Q86" s="20">
        <f t="shared" si="4"/>
        <v>0</v>
      </c>
      <c r="R86" s="21" t="str">
        <f t="shared" si="5"/>
        <v>NINGUNO</v>
      </c>
    </row>
    <row r="87" spans="1:18" ht="12.75" x14ac:dyDescent="0.2">
      <c r="A87" s="5" t="s">
        <v>295</v>
      </c>
      <c r="B87" s="19">
        <v>15</v>
      </c>
      <c r="C87" s="19" t="str">
        <f t="shared" si="3"/>
        <v>Niño/Adolescente</v>
      </c>
      <c r="D87" s="19" t="s">
        <v>48</v>
      </c>
      <c r="E87" s="19" t="s">
        <v>72</v>
      </c>
      <c r="F87" s="19" t="s">
        <v>43</v>
      </c>
      <c r="G87" s="19" t="s">
        <v>47</v>
      </c>
      <c r="H87" s="19" t="s">
        <v>45</v>
      </c>
      <c r="I87" s="19" t="s">
        <v>49</v>
      </c>
      <c r="J87" s="19">
        <v>2009</v>
      </c>
      <c r="K87" s="15">
        <v>0</v>
      </c>
      <c r="L87" s="15">
        <v>0</v>
      </c>
      <c r="M87" s="15">
        <v>0</v>
      </c>
      <c r="N87" s="15">
        <v>0</v>
      </c>
      <c r="O87" s="15">
        <v>0</v>
      </c>
      <c r="P87" s="15">
        <v>0</v>
      </c>
      <c r="Q87" s="20">
        <f t="shared" si="4"/>
        <v>0</v>
      </c>
      <c r="R87" s="21" t="str">
        <f t="shared" si="5"/>
        <v>NINGUNO</v>
      </c>
    </row>
    <row r="88" spans="1:18" ht="12.75" x14ac:dyDescent="0.2">
      <c r="A88" s="5" t="s">
        <v>296</v>
      </c>
      <c r="B88" s="19">
        <v>15</v>
      </c>
      <c r="C88" s="19" t="str">
        <f t="shared" si="3"/>
        <v>Niño/Adolescente</v>
      </c>
      <c r="D88" s="19" t="s">
        <v>48</v>
      </c>
      <c r="E88" s="19" t="s">
        <v>72</v>
      </c>
      <c r="F88" s="19" t="s">
        <v>50</v>
      </c>
      <c r="G88" s="19" t="s">
        <v>47</v>
      </c>
      <c r="H88" s="19" t="s">
        <v>45</v>
      </c>
      <c r="I88" s="19" t="s">
        <v>49</v>
      </c>
      <c r="J88" s="19">
        <v>2010</v>
      </c>
      <c r="K88" s="15">
        <v>0</v>
      </c>
      <c r="L88" s="15">
        <v>0</v>
      </c>
      <c r="M88" s="15">
        <v>0</v>
      </c>
      <c r="N88" s="15">
        <v>0</v>
      </c>
      <c r="O88" s="15">
        <v>0</v>
      </c>
      <c r="P88" s="15">
        <v>0</v>
      </c>
      <c r="Q88" s="20">
        <f t="shared" si="4"/>
        <v>0</v>
      </c>
      <c r="R88" s="21" t="str">
        <f t="shared" si="5"/>
        <v>NINGUNO</v>
      </c>
    </row>
    <row r="89" spans="1:18" ht="12.75" x14ac:dyDescent="0.2">
      <c r="A89" s="5" t="s">
        <v>297</v>
      </c>
      <c r="B89" s="19">
        <v>15</v>
      </c>
      <c r="C89" s="19" t="str">
        <f t="shared" si="3"/>
        <v>Niño/Adolescente</v>
      </c>
      <c r="D89" s="19" t="s">
        <v>48</v>
      </c>
      <c r="E89" s="19" t="s">
        <v>90</v>
      </c>
      <c r="F89" s="19" t="s">
        <v>50</v>
      </c>
      <c r="G89" s="19" t="s">
        <v>47</v>
      </c>
      <c r="H89" s="19" t="s">
        <v>51</v>
      </c>
      <c r="I89" s="19" t="s">
        <v>49</v>
      </c>
      <c r="J89" s="19">
        <v>2014</v>
      </c>
      <c r="K89" s="15">
        <v>0</v>
      </c>
      <c r="L89" s="15">
        <v>0</v>
      </c>
      <c r="M89" s="15">
        <v>0</v>
      </c>
      <c r="N89" s="15">
        <v>0</v>
      </c>
      <c r="O89" s="15">
        <v>0</v>
      </c>
      <c r="P89" s="15">
        <v>0</v>
      </c>
      <c r="Q89" s="20">
        <f t="shared" si="4"/>
        <v>0</v>
      </c>
      <c r="R89" s="21" t="str">
        <f t="shared" si="5"/>
        <v>NINGUNO</v>
      </c>
    </row>
    <row r="90" spans="1:18" ht="12.75" x14ac:dyDescent="0.2">
      <c r="A90" s="5" t="s">
        <v>298</v>
      </c>
      <c r="B90" s="19">
        <v>16</v>
      </c>
      <c r="C90" s="19" t="str">
        <f t="shared" si="3"/>
        <v>Niño/Adolescente</v>
      </c>
      <c r="D90" s="19" t="s">
        <v>48</v>
      </c>
      <c r="E90" s="19" t="s">
        <v>71</v>
      </c>
      <c r="F90" s="19" t="s">
        <v>43</v>
      </c>
      <c r="G90" s="19" t="s">
        <v>47</v>
      </c>
      <c r="H90" s="19" t="s">
        <v>45</v>
      </c>
      <c r="I90" s="19" t="s">
        <v>45</v>
      </c>
      <c r="J90" s="19">
        <v>2011</v>
      </c>
      <c r="K90" s="15">
        <v>0</v>
      </c>
      <c r="L90" s="15">
        <v>0</v>
      </c>
      <c r="M90" s="15">
        <v>0</v>
      </c>
      <c r="N90" s="15">
        <v>0</v>
      </c>
      <c r="O90" s="15">
        <v>0</v>
      </c>
      <c r="P90" s="15">
        <v>0</v>
      </c>
      <c r="Q90" s="20">
        <f t="shared" si="4"/>
        <v>0</v>
      </c>
      <c r="R90" s="21" t="str">
        <f t="shared" si="5"/>
        <v>NINGUNO</v>
      </c>
    </row>
    <row r="91" spans="1:18" ht="12.75" x14ac:dyDescent="0.2">
      <c r="A91" s="5" t="s">
        <v>299</v>
      </c>
      <c r="B91" s="19">
        <v>15</v>
      </c>
      <c r="C91" s="19" t="str">
        <f t="shared" si="3"/>
        <v>Niño/Adolescente</v>
      </c>
      <c r="D91" s="19" t="s">
        <v>48</v>
      </c>
      <c r="E91" s="19" t="s">
        <v>60</v>
      </c>
      <c r="F91" s="19" t="s">
        <v>50</v>
      </c>
      <c r="G91" s="19" t="s">
        <v>47</v>
      </c>
      <c r="H91" s="19" t="s">
        <v>45</v>
      </c>
      <c r="I91" s="19" t="s">
        <v>51</v>
      </c>
      <c r="J91" s="19">
        <v>2014</v>
      </c>
      <c r="K91" s="15">
        <v>0</v>
      </c>
      <c r="L91" s="15">
        <v>0</v>
      </c>
      <c r="M91" s="15">
        <v>0.4</v>
      </c>
      <c r="N91" s="15">
        <v>0.8</v>
      </c>
      <c r="O91" s="15">
        <v>0</v>
      </c>
      <c r="P91" s="15">
        <v>0</v>
      </c>
      <c r="Q91" s="20">
        <f t="shared" si="4"/>
        <v>0.20000000000000004</v>
      </c>
      <c r="R91" s="21" t="str">
        <f t="shared" si="5"/>
        <v>NINGUNO</v>
      </c>
    </row>
    <row r="92" spans="1:18" ht="12.75" x14ac:dyDescent="0.2">
      <c r="A92" s="5" t="s">
        <v>300</v>
      </c>
      <c r="B92" s="19">
        <v>15</v>
      </c>
      <c r="C92" s="19" t="str">
        <f t="shared" si="3"/>
        <v>Niño/Adolescente</v>
      </c>
      <c r="D92" s="19" t="s">
        <v>41</v>
      </c>
      <c r="E92" s="19" t="s">
        <v>79</v>
      </c>
      <c r="F92" s="19" t="s">
        <v>43</v>
      </c>
      <c r="G92" s="19" t="s">
        <v>47</v>
      </c>
      <c r="H92" s="19" t="s">
        <v>51</v>
      </c>
      <c r="I92" s="19" t="s">
        <v>45</v>
      </c>
      <c r="J92" s="19">
        <v>2017</v>
      </c>
      <c r="K92" s="15">
        <v>0</v>
      </c>
      <c r="L92" s="15">
        <v>0</v>
      </c>
      <c r="M92" s="15">
        <v>0</v>
      </c>
      <c r="N92" s="15">
        <v>0</v>
      </c>
      <c r="O92" s="15">
        <v>0</v>
      </c>
      <c r="P92" s="15">
        <v>0</v>
      </c>
      <c r="Q92" s="20">
        <f t="shared" si="4"/>
        <v>0</v>
      </c>
      <c r="R92" s="21" t="str">
        <f t="shared" si="5"/>
        <v>NINGUNO</v>
      </c>
    </row>
    <row r="93" spans="1:18" ht="12.75" x14ac:dyDescent="0.2">
      <c r="A93" s="5" t="s">
        <v>301</v>
      </c>
      <c r="B93" s="19">
        <v>16</v>
      </c>
      <c r="C93" s="19" t="str">
        <f t="shared" si="3"/>
        <v>Niño/Adolescente</v>
      </c>
      <c r="D93" s="19" t="s">
        <v>41</v>
      </c>
      <c r="E93" s="19" t="s">
        <v>72</v>
      </c>
      <c r="F93" s="19" t="s">
        <v>43</v>
      </c>
      <c r="G93" s="19" t="s">
        <v>47</v>
      </c>
      <c r="H93" s="19" t="s">
        <v>45</v>
      </c>
      <c r="I93" s="19" t="s">
        <v>49</v>
      </c>
      <c r="J93" s="19">
        <v>2010</v>
      </c>
      <c r="K93" s="15">
        <v>0</v>
      </c>
      <c r="L93" s="15">
        <v>0</v>
      </c>
      <c r="M93" s="15">
        <v>0</v>
      </c>
      <c r="N93" s="15">
        <v>0</v>
      </c>
      <c r="O93" s="15">
        <v>0</v>
      </c>
      <c r="P93" s="15">
        <v>0</v>
      </c>
      <c r="Q93" s="20">
        <f t="shared" si="4"/>
        <v>0</v>
      </c>
      <c r="R93" s="21" t="str">
        <f t="shared" si="5"/>
        <v>NINGUNO</v>
      </c>
    </row>
    <row r="94" spans="1:18" ht="12.75" x14ac:dyDescent="0.2">
      <c r="A94" s="5" t="s">
        <v>302</v>
      </c>
      <c r="B94" s="19">
        <v>15</v>
      </c>
      <c r="C94" s="19" t="str">
        <f t="shared" si="3"/>
        <v>Niño/Adolescente</v>
      </c>
      <c r="D94" s="19" t="s">
        <v>41</v>
      </c>
      <c r="E94" s="19" t="s">
        <v>77</v>
      </c>
      <c r="F94" s="19" t="s">
        <v>43</v>
      </c>
      <c r="G94" s="19" t="s">
        <v>47</v>
      </c>
      <c r="H94" s="19" t="s">
        <v>45</v>
      </c>
      <c r="I94" s="19" t="s">
        <v>45</v>
      </c>
      <c r="J94" s="19">
        <v>2010</v>
      </c>
      <c r="K94" s="15">
        <v>0</v>
      </c>
      <c r="L94" s="15">
        <v>1</v>
      </c>
      <c r="M94" s="15">
        <v>0.6</v>
      </c>
      <c r="N94" s="15">
        <v>0.6</v>
      </c>
      <c r="O94" s="15">
        <v>0.5</v>
      </c>
      <c r="P94" s="15">
        <v>0.5</v>
      </c>
      <c r="Q94" s="20">
        <f t="shared" si="4"/>
        <v>0.53333333333333333</v>
      </c>
      <c r="R94" s="21" t="str">
        <f t="shared" si="5"/>
        <v>MEDIO</v>
      </c>
    </row>
    <row r="95" spans="1:18" ht="12.75" x14ac:dyDescent="0.2">
      <c r="A95" s="5" t="s">
        <v>303</v>
      </c>
      <c r="B95" s="19">
        <v>15</v>
      </c>
      <c r="C95" s="19" t="str">
        <f t="shared" si="3"/>
        <v>Niño/Adolescente</v>
      </c>
      <c r="D95" s="19" t="s">
        <v>41</v>
      </c>
      <c r="E95" s="19" t="s">
        <v>72</v>
      </c>
      <c r="F95" s="19" t="s">
        <v>43</v>
      </c>
      <c r="G95" s="19" t="s">
        <v>47</v>
      </c>
      <c r="H95" s="19" t="s">
        <v>45</v>
      </c>
      <c r="I95" s="19" t="s">
        <v>45</v>
      </c>
      <c r="J95" s="19">
        <v>2010</v>
      </c>
      <c r="K95" s="15">
        <v>0</v>
      </c>
      <c r="L95" s="15">
        <v>0</v>
      </c>
      <c r="M95" s="15">
        <v>0</v>
      </c>
      <c r="N95" s="15">
        <v>0</v>
      </c>
      <c r="O95" s="15">
        <v>0</v>
      </c>
      <c r="P95" s="15">
        <v>0</v>
      </c>
      <c r="Q95" s="20">
        <f t="shared" si="4"/>
        <v>0</v>
      </c>
      <c r="R95" s="21" t="str">
        <f t="shared" si="5"/>
        <v>NINGUNO</v>
      </c>
    </row>
    <row r="96" spans="1:18" ht="12.75" x14ac:dyDescent="0.2">
      <c r="A96" s="5" t="s">
        <v>304</v>
      </c>
      <c r="B96" s="19">
        <v>16</v>
      </c>
      <c r="C96" s="19" t="str">
        <f t="shared" si="3"/>
        <v>Niño/Adolescente</v>
      </c>
      <c r="D96" s="19" t="s">
        <v>41</v>
      </c>
      <c r="E96" s="19" t="s">
        <v>91</v>
      </c>
      <c r="F96" s="19" t="s">
        <v>43</v>
      </c>
      <c r="G96" s="19" t="s">
        <v>47</v>
      </c>
      <c r="H96" s="19" t="s">
        <v>45</v>
      </c>
      <c r="I96" s="19" t="s">
        <v>45</v>
      </c>
      <c r="J96" s="19">
        <v>2012</v>
      </c>
      <c r="K96" s="15">
        <v>0</v>
      </c>
      <c r="L96" s="15">
        <v>0</v>
      </c>
      <c r="M96" s="15">
        <v>0</v>
      </c>
      <c r="N96" s="15">
        <v>0</v>
      </c>
      <c r="O96" s="15">
        <v>0</v>
      </c>
      <c r="P96" s="15">
        <v>0</v>
      </c>
      <c r="Q96" s="20">
        <f t="shared" si="4"/>
        <v>0</v>
      </c>
      <c r="R96" s="21" t="str">
        <f t="shared" si="5"/>
        <v>NINGUNO</v>
      </c>
    </row>
    <row r="97" spans="1:18" ht="12.75" x14ac:dyDescent="0.2">
      <c r="A97" s="5" t="s">
        <v>305</v>
      </c>
      <c r="B97" s="19">
        <v>16</v>
      </c>
      <c r="C97" s="19" t="str">
        <f t="shared" si="3"/>
        <v>Niño/Adolescente</v>
      </c>
      <c r="D97" s="19" t="s">
        <v>48</v>
      </c>
      <c r="E97" s="19" t="s">
        <v>77</v>
      </c>
      <c r="F97" s="19" t="s">
        <v>50</v>
      </c>
      <c r="G97" s="19" t="s">
        <v>47</v>
      </c>
      <c r="H97" s="19" t="s">
        <v>45</v>
      </c>
      <c r="I97" s="19" t="s">
        <v>49</v>
      </c>
      <c r="J97" s="19">
        <v>2010</v>
      </c>
      <c r="K97" s="15">
        <v>0</v>
      </c>
      <c r="L97" s="15">
        <v>0</v>
      </c>
      <c r="M97" s="15">
        <v>0</v>
      </c>
      <c r="N97" s="15">
        <v>0</v>
      </c>
      <c r="O97" s="15">
        <v>0</v>
      </c>
      <c r="P97" s="15">
        <v>0</v>
      </c>
      <c r="Q97" s="20">
        <f t="shared" si="4"/>
        <v>0</v>
      </c>
      <c r="R97" s="21" t="str">
        <f t="shared" si="5"/>
        <v>NINGUNO</v>
      </c>
    </row>
    <row r="98" spans="1:18" ht="12.75" x14ac:dyDescent="0.2">
      <c r="A98" s="5" t="s">
        <v>306</v>
      </c>
      <c r="B98" s="19">
        <v>56</v>
      </c>
      <c r="C98" s="19" t="str">
        <f t="shared" si="3"/>
        <v>Adulto</v>
      </c>
      <c r="D98" s="19" t="s">
        <v>41</v>
      </c>
      <c r="E98" s="19" t="s">
        <v>67</v>
      </c>
      <c r="F98" s="19" t="s">
        <v>43</v>
      </c>
      <c r="G98" s="19" t="s">
        <v>70</v>
      </c>
      <c r="H98" s="19" t="s">
        <v>45</v>
      </c>
      <c r="I98" s="19" t="s">
        <v>45</v>
      </c>
      <c r="J98" s="19">
        <v>2015</v>
      </c>
      <c r="K98" s="15">
        <v>0</v>
      </c>
      <c r="L98" s="15">
        <v>0</v>
      </c>
      <c r="M98" s="15">
        <v>0</v>
      </c>
      <c r="N98" s="15">
        <v>0</v>
      </c>
      <c r="O98" s="15">
        <v>0</v>
      </c>
      <c r="P98" s="15">
        <v>0</v>
      </c>
      <c r="Q98" s="20">
        <f t="shared" si="4"/>
        <v>0</v>
      </c>
      <c r="R98" s="21" t="str">
        <f t="shared" si="5"/>
        <v>NINGUNO</v>
      </c>
    </row>
    <row r="99" spans="1:18" ht="12.75" x14ac:dyDescent="0.2">
      <c r="A99" s="5" t="s">
        <v>307</v>
      </c>
      <c r="B99" s="19">
        <v>26</v>
      </c>
      <c r="C99" s="19" t="str">
        <f t="shared" si="3"/>
        <v>Adulto Joven</v>
      </c>
      <c r="D99" s="19" t="s">
        <v>41</v>
      </c>
      <c r="E99" s="19" t="s">
        <v>42</v>
      </c>
      <c r="F99" s="19" t="s">
        <v>43</v>
      </c>
      <c r="G99" s="19" t="s">
        <v>44</v>
      </c>
      <c r="H99" s="19" t="s">
        <v>51</v>
      </c>
      <c r="I99" s="19" t="s">
        <v>51</v>
      </c>
      <c r="J99" s="19">
        <v>2013</v>
      </c>
      <c r="K99" s="15">
        <v>0</v>
      </c>
      <c r="L99" s="15">
        <v>0</v>
      </c>
      <c r="M99" s="15">
        <v>0</v>
      </c>
      <c r="N99" s="15">
        <v>0</v>
      </c>
      <c r="O99" s="15">
        <v>0</v>
      </c>
      <c r="P99" s="15">
        <v>0</v>
      </c>
      <c r="Q99" s="20">
        <f t="shared" si="4"/>
        <v>0</v>
      </c>
      <c r="R99" s="21" t="str">
        <f t="shared" si="5"/>
        <v>NINGUNO</v>
      </c>
    </row>
    <row r="100" spans="1:18" ht="12.75" x14ac:dyDescent="0.2">
      <c r="A100" s="5" t="s">
        <v>308</v>
      </c>
      <c r="B100" s="19">
        <v>22</v>
      </c>
      <c r="C100" s="19" t="str">
        <f t="shared" si="3"/>
        <v>Adulto Joven</v>
      </c>
      <c r="D100" s="19" t="s">
        <v>41</v>
      </c>
      <c r="E100" s="19" t="s">
        <v>42</v>
      </c>
      <c r="F100" s="19" t="s">
        <v>43</v>
      </c>
      <c r="G100" s="19" t="s">
        <v>44</v>
      </c>
      <c r="H100" s="19" t="s">
        <v>51</v>
      </c>
      <c r="I100" s="19" t="s">
        <v>51</v>
      </c>
      <c r="J100" s="19">
        <v>2012</v>
      </c>
      <c r="K100" s="15">
        <v>0</v>
      </c>
      <c r="L100" s="15">
        <v>0</v>
      </c>
      <c r="M100" s="15">
        <v>0</v>
      </c>
      <c r="N100" s="15">
        <v>0</v>
      </c>
      <c r="O100" s="15">
        <v>0</v>
      </c>
      <c r="P100" s="15">
        <v>0</v>
      </c>
      <c r="Q100" s="20">
        <f t="shared" si="4"/>
        <v>0</v>
      </c>
      <c r="R100" s="21" t="str">
        <f t="shared" si="5"/>
        <v>NINGUNO</v>
      </c>
    </row>
    <row r="101" spans="1:18" ht="12.75" x14ac:dyDescent="0.2">
      <c r="A101" s="5" t="s">
        <v>309</v>
      </c>
      <c r="B101" s="19">
        <v>19</v>
      </c>
      <c r="C101" s="19" t="str">
        <f t="shared" si="3"/>
        <v>Adulto Joven</v>
      </c>
      <c r="D101" s="19" t="s">
        <v>41</v>
      </c>
      <c r="E101" s="19" t="s">
        <v>46</v>
      </c>
      <c r="F101" s="19" t="s">
        <v>43</v>
      </c>
      <c r="G101" s="19" t="s">
        <v>47</v>
      </c>
      <c r="H101" s="19" t="s">
        <v>45</v>
      </c>
      <c r="I101" s="19" t="s">
        <v>45</v>
      </c>
      <c r="J101" s="19">
        <v>2010</v>
      </c>
      <c r="K101" s="15">
        <v>0</v>
      </c>
      <c r="L101" s="15">
        <v>0</v>
      </c>
      <c r="M101" s="15">
        <v>0</v>
      </c>
      <c r="N101" s="15">
        <v>0</v>
      </c>
      <c r="O101" s="15">
        <v>0</v>
      </c>
      <c r="P101" s="15">
        <v>0</v>
      </c>
      <c r="Q101" s="20">
        <f t="shared" si="4"/>
        <v>0</v>
      </c>
      <c r="R101" s="21" t="str">
        <f t="shared" si="5"/>
        <v>NINGUNO</v>
      </c>
    </row>
    <row r="102" spans="1:18" ht="12.75" x14ac:dyDescent="0.2">
      <c r="A102" s="5" t="s">
        <v>310</v>
      </c>
      <c r="B102" s="19">
        <v>27</v>
      </c>
      <c r="C102" s="19" t="str">
        <f t="shared" si="3"/>
        <v>Adulto Joven</v>
      </c>
      <c r="D102" s="19" t="s">
        <v>41</v>
      </c>
      <c r="E102" s="19" t="s">
        <v>46</v>
      </c>
      <c r="F102" s="19" t="s">
        <v>43</v>
      </c>
      <c r="G102" s="19" t="s">
        <v>44</v>
      </c>
      <c r="H102" s="19" t="s">
        <v>45</v>
      </c>
      <c r="I102" s="19" t="s">
        <v>45</v>
      </c>
      <c r="J102" s="19">
        <v>2011</v>
      </c>
      <c r="K102" s="15">
        <v>0</v>
      </c>
      <c r="L102" s="15">
        <v>1</v>
      </c>
      <c r="M102" s="15">
        <v>0</v>
      </c>
      <c r="N102" s="15">
        <v>0.4</v>
      </c>
      <c r="O102" s="15">
        <v>0.25</v>
      </c>
      <c r="P102" s="15">
        <v>0</v>
      </c>
      <c r="Q102" s="20">
        <f t="shared" si="4"/>
        <v>0.27499999999999997</v>
      </c>
      <c r="R102" s="21" t="str">
        <f t="shared" si="5"/>
        <v>BAJO</v>
      </c>
    </row>
    <row r="103" spans="1:18" ht="12.75" x14ac:dyDescent="0.2">
      <c r="A103" s="5" t="s">
        <v>311</v>
      </c>
      <c r="B103" s="19">
        <v>24</v>
      </c>
      <c r="C103" s="19" t="str">
        <f t="shared" si="3"/>
        <v>Adulto Joven</v>
      </c>
      <c r="D103" s="19" t="s">
        <v>41</v>
      </c>
      <c r="E103" s="19" t="s">
        <v>46</v>
      </c>
      <c r="F103" s="19" t="s">
        <v>43</v>
      </c>
      <c r="G103" s="19" t="s">
        <v>44</v>
      </c>
      <c r="H103" s="19" t="s">
        <v>45</v>
      </c>
      <c r="I103" s="19" t="s">
        <v>45</v>
      </c>
      <c r="J103" s="19">
        <v>2005</v>
      </c>
      <c r="K103" s="15">
        <v>0</v>
      </c>
      <c r="L103" s="15">
        <v>0</v>
      </c>
      <c r="M103" s="15">
        <v>0</v>
      </c>
      <c r="N103" s="15">
        <v>0</v>
      </c>
      <c r="O103" s="15">
        <v>0</v>
      </c>
      <c r="P103" s="15">
        <v>0</v>
      </c>
      <c r="Q103" s="20">
        <f t="shared" si="4"/>
        <v>0</v>
      </c>
      <c r="R103" s="21" t="str">
        <f t="shared" si="5"/>
        <v>NINGUNO</v>
      </c>
    </row>
    <row r="104" spans="1:18" ht="12.75" x14ac:dyDescent="0.2">
      <c r="A104" s="5" t="s">
        <v>312</v>
      </c>
      <c r="B104" s="19">
        <v>26</v>
      </c>
      <c r="C104" s="19" t="str">
        <f t="shared" si="3"/>
        <v>Adulto Joven</v>
      </c>
      <c r="D104" s="19" t="s">
        <v>48</v>
      </c>
      <c r="E104" s="19" t="s">
        <v>42</v>
      </c>
      <c r="F104" s="19" t="s">
        <v>43</v>
      </c>
      <c r="G104" s="19" t="s">
        <v>44</v>
      </c>
      <c r="H104" s="19" t="s">
        <v>49</v>
      </c>
      <c r="I104" s="19" t="s">
        <v>49</v>
      </c>
      <c r="J104" s="19">
        <v>2010</v>
      </c>
      <c r="K104" s="15">
        <v>0</v>
      </c>
      <c r="L104" s="15">
        <v>0</v>
      </c>
      <c r="M104" s="15">
        <v>0</v>
      </c>
      <c r="N104" s="15">
        <v>0</v>
      </c>
      <c r="O104" s="15">
        <v>0</v>
      </c>
      <c r="P104" s="15">
        <v>0</v>
      </c>
      <c r="Q104" s="20">
        <f t="shared" si="4"/>
        <v>0</v>
      </c>
      <c r="R104" s="21" t="str">
        <f t="shared" si="5"/>
        <v>NINGUNO</v>
      </c>
    </row>
    <row r="105" spans="1:18" ht="12.75" x14ac:dyDescent="0.2">
      <c r="A105" s="5" t="s">
        <v>313</v>
      </c>
      <c r="B105" s="19">
        <v>24</v>
      </c>
      <c r="C105" s="19" t="str">
        <f t="shared" si="3"/>
        <v>Adulto Joven</v>
      </c>
      <c r="D105" s="19" t="s">
        <v>41</v>
      </c>
      <c r="E105" s="19" t="s">
        <v>42</v>
      </c>
      <c r="F105" s="19" t="s">
        <v>43</v>
      </c>
      <c r="G105" s="19" t="s">
        <v>44</v>
      </c>
      <c r="H105" s="19" t="s">
        <v>45</v>
      </c>
      <c r="I105" s="19" t="s">
        <v>51</v>
      </c>
      <c r="J105" s="19">
        <v>2013</v>
      </c>
      <c r="K105" s="15">
        <v>0</v>
      </c>
      <c r="L105" s="15">
        <v>0</v>
      </c>
      <c r="M105" s="15">
        <v>0</v>
      </c>
      <c r="N105" s="15">
        <v>0</v>
      </c>
      <c r="O105" s="15">
        <v>0</v>
      </c>
      <c r="P105" s="15">
        <v>0</v>
      </c>
      <c r="Q105" s="20">
        <f t="shared" si="4"/>
        <v>0</v>
      </c>
      <c r="R105" s="21" t="str">
        <f t="shared" si="5"/>
        <v>NINGUNO</v>
      </c>
    </row>
    <row r="106" spans="1:18" ht="12.75" x14ac:dyDescent="0.2">
      <c r="A106" s="5" t="s">
        <v>314</v>
      </c>
      <c r="B106" s="19">
        <v>30</v>
      </c>
      <c r="C106" s="19" t="str">
        <f t="shared" si="3"/>
        <v>Adulto</v>
      </c>
      <c r="D106" s="19" t="s">
        <v>48</v>
      </c>
      <c r="E106" s="19" t="s">
        <v>92</v>
      </c>
      <c r="F106" s="19" t="s">
        <v>43</v>
      </c>
      <c r="G106" s="19" t="s">
        <v>44</v>
      </c>
      <c r="H106" s="19" t="s">
        <v>49</v>
      </c>
      <c r="I106" s="19" t="s">
        <v>45</v>
      </c>
      <c r="J106" s="19">
        <v>2009</v>
      </c>
      <c r="K106" s="15">
        <v>0</v>
      </c>
      <c r="L106" s="15">
        <v>0</v>
      </c>
      <c r="M106" s="15">
        <v>0</v>
      </c>
      <c r="N106" s="15">
        <v>0</v>
      </c>
      <c r="O106" s="15">
        <v>0</v>
      </c>
      <c r="P106" s="15">
        <v>0</v>
      </c>
      <c r="Q106" s="20">
        <f t="shared" si="4"/>
        <v>0</v>
      </c>
      <c r="R106" s="21" t="str">
        <f t="shared" si="5"/>
        <v>NINGUNO</v>
      </c>
    </row>
    <row r="107" spans="1:18" ht="12.75" x14ac:dyDescent="0.2">
      <c r="A107" s="5" t="s">
        <v>315</v>
      </c>
      <c r="B107" s="19">
        <v>25</v>
      </c>
      <c r="C107" s="19" t="str">
        <f t="shared" si="3"/>
        <v>Adulto Joven</v>
      </c>
      <c r="D107" s="19" t="s">
        <v>41</v>
      </c>
      <c r="E107" s="19" t="s">
        <v>42</v>
      </c>
      <c r="F107" s="19" t="s">
        <v>43</v>
      </c>
      <c r="G107" s="19" t="s">
        <v>44</v>
      </c>
      <c r="H107" s="19" t="s">
        <v>45</v>
      </c>
      <c r="I107" s="19" t="s">
        <v>51</v>
      </c>
      <c r="J107" s="19">
        <v>2010</v>
      </c>
      <c r="K107" s="15">
        <v>0</v>
      </c>
      <c r="L107" s="15">
        <v>0</v>
      </c>
      <c r="M107" s="15">
        <v>0</v>
      </c>
      <c r="N107" s="15">
        <v>0</v>
      </c>
      <c r="O107" s="15">
        <v>0</v>
      </c>
      <c r="P107" s="15">
        <v>0</v>
      </c>
      <c r="Q107" s="20">
        <f t="shared" si="4"/>
        <v>0</v>
      </c>
      <c r="R107" s="21" t="str">
        <f t="shared" si="5"/>
        <v>NINGUNO</v>
      </c>
    </row>
    <row r="108" spans="1:18" ht="12.75" x14ac:dyDescent="0.2">
      <c r="A108" s="5" t="s">
        <v>316</v>
      </c>
      <c r="B108" s="19">
        <v>25</v>
      </c>
      <c r="C108" s="19" t="str">
        <f t="shared" si="3"/>
        <v>Adulto Joven</v>
      </c>
      <c r="D108" s="19" t="s">
        <v>48</v>
      </c>
      <c r="E108" s="19" t="s">
        <v>42</v>
      </c>
      <c r="F108" s="19" t="s">
        <v>43</v>
      </c>
      <c r="G108" s="19" t="s">
        <v>44</v>
      </c>
      <c r="H108" s="19" t="s">
        <v>45</v>
      </c>
      <c r="I108" s="19" t="s">
        <v>45</v>
      </c>
      <c r="J108" s="19">
        <v>2010</v>
      </c>
      <c r="K108" s="15">
        <v>0</v>
      </c>
      <c r="L108" s="15">
        <v>0</v>
      </c>
      <c r="M108" s="15">
        <v>0</v>
      </c>
      <c r="N108" s="15">
        <v>0</v>
      </c>
      <c r="O108" s="15">
        <v>0</v>
      </c>
      <c r="P108" s="15">
        <v>0</v>
      </c>
      <c r="Q108" s="20">
        <f t="shared" si="4"/>
        <v>0</v>
      </c>
      <c r="R108" s="21" t="str">
        <f t="shared" si="5"/>
        <v>NINGUNO</v>
      </c>
    </row>
    <row r="109" spans="1:18" ht="12.75" x14ac:dyDescent="0.2">
      <c r="A109" s="5" t="s">
        <v>317</v>
      </c>
      <c r="B109" s="19">
        <v>24</v>
      </c>
      <c r="C109" s="19" t="str">
        <f t="shared" si="3"/>
        <v>Adulto Joven</v>
      </c>
      <c r="D109" s="19" t="s">
        <v>41</v>
      </c>
      <c r="E109" s="19" t="s">
        <v>42</v>
      </c>
      <c r="F109" s="19" t="s">
        <v>43</v>
      </c>
      <c r="G109" s="19" t="s">
        <v>44</v>
      </c>
      <c r="H109" s="19" t="s">
        <v>45</v>
      </c>
      <c r="I109" s="19" t="s">
        <v>45</v>
      </c>
      <c r="J109" s="19">
        <v>2011</v>
      </c>
      <c r="K109" s="15">
        <v>0</v>
      </c>
      <c r="L109" s="15">
        <v>0</v>
      </c>
      <c r="M109" s="15">
        <v>0</v>
      </c>
      <c r="N109" s="15">
        <v>0</v>
      </c>
      <c r="O109" s="15">
        <v>0</v>
      </c>
      <c r="P109" s="15">
        <v>0</v>
      </c>
      <c r="Q109" s="20">
        <f t="shared" si="4"/>
        <v>0</v>
      </c>
      <c r="R109" s="21" t="str">
        <f t="shared" si="5"/>
        <v>NINGUNO</v>
      </c>
    </row>
    <row r="110" spans="1:18" ht="12.75" x14ac:dyDescent="0.2">
      <c r="A110" s="5" t="s">
        <v>318</v>
      </c>
      <c r="B110" s="19">
        <v>23</v>
      </c>
      <c r="C110" s="19" t="str">
        <f t="shared" si="3"/>
        <v>Adulto Joven</v>
      </c>
      <c r="D110" s="19" t="s">
        <v>48</v>
      </c>
      <c r="E110" s="19" t="s">
        <v>71</v>
      </c>
      <c r="F110" s="19" t="s">
        <v>43</v>
      </c>
      <c r="G110" s="19" t="s">
        <v>44</v>
      </c>
      <c r="H110" s="19" t="s">
        <v>49</v>
      </c>
      <c r="I110" s="19" t="s">
        <v>49</v>
      </c>
      <c r="J110" s="19">
        <v>2009</v>
      </c>
      <c r="K110" s="15">
        <v>0</v>
      </c>
      <c r="L110" s="15">
        <v>1</v>
      </c>
      <c r="M110" s="15">
        <v>0.4</v>
      </c>
      <c r="N110" s="15">
        <v>0.4</v>
      </c>
      <c r="O110" s="15">
        <v>0</v>
      </c>
      <c r="P110" s="15">
        <v>0</v>
      </c>
      <c r="Q110" s="20">
        <f t="shared" si="4"/>
        <v>0.3</v>
      </c>
      <c r="R110" s="21" t="str">
        <f t="shared" si="5"/>
        <v>BAJO</v>
      </c>
    </row>
    <row r="111" spans="1:18" ht="12.75" x14ac:dyDescent="0.2">
      <c r="A111" s="5" t="s">
        <v>319</v>
      </c>
      <c r="B111" s="19">
        <v>22</v>
      </c>
      <c r="C111" s="19" t="str">
        <f t="shared" si="3"/>
        <v>Adulto Joven</v>
      </c>
      <c r="D111" s="19" t="s">
        <v>41</v>
      </c>
      <c r="E111" s="19" t="s">
        <v>42</v>
      </c>
      <c r="F111" s="19" t="s">
        <v>43</v>
      </c>
      <c r="G111" s="19" t="s">
        <v>44</v>
      </c>
      <c r="H111" s="19" t="s">
        <v>51</v>
      </c>
      <c r="I111" s="19" t="s">
        <v>51</v>
      </c>
      <c r="J111" s="19">
        <v>2012</v>
      </c>
      <c r="K111" s="15">
        <v>0</v>
      </c>
      <c r="L111" s="15">
        <v>0</v>
      </c>
      <c r="M111" s="15">
        <v>0</v>
      </c>
      <c r="N111" s="15">
        <v>0</v>
      </c>
      <c r="O111" s="15">
        <v>0</v>
      </c>
      <c r="P111" s="15">
        <v>0</v>
      </c>
      <c r="Q111" s="20">
        <f t="shared" si="4"/>
        <v>0</v>
      </c>
      <c r="R111" s="21" t="str">
        <f t="shared" si="5"/>
        <v>NINGUNO</v>
      </c>
    </row>
    <row r="112" spans="1:18" ht="12.75" x14ac:dyDescent="0.2">
      <c r="A112" s="5" t="s">
        <v>320</v>
      </c>
      <c r="B112" s="19">
        <v>22</v>
      </c>
      <c r="C112" s="19" t="str">
        <f t="shared" si="3"/>
        <v>Adulto Joven</v>
      </c>
      <c r="D112" s="19" t="s">
        <v>41</v>
      </c>
      <c r="E112" s="19" t="s">
        <v>93</v>
      </c>
      <c r="F112" s="19" t="s">
        <v>43</v>
      </c>
      <c r="G112" s="19" t="s">
        <v>44</v>
      </c>
      <c r="H112" s="19" t="s">
        <v>51</v>
      </c>
      <c r="I112" s="19" t="s">
        <v>45</v>
      </c>
      <c r="J112" s="19">
        <v>2008</v>
      </c>
      <c r="K112" s="15">
        <v>0</v>
      </c>
      <c r="L112" s="15">
        <v>0</v>
      </c>
      <c r="M112" s="15">
        <v>0</v>
      </c>
      <c r="N112" s="15">
        <v>0</v>
      </c>
      <c r="O112" s="15">
        <v>0</v>
      </c>
      <c r="P112" s="15">
        <v>0</v>
      </c>
      <c r="Q112" s="20">
        <f t="shared" si="4"/>
        <v>0</v>
      </c>
      <c r="R112" s="21" t="str">
        <f t="shared" si="5"/>
        <v>NINGUNO</v>
      </c>
    </row>
    <row r="113" spans="1:18" ht="12.75" x14ac:dyDescent="0.2">
      <c r="A113" s="5" t="s">
        <v>321</v>
      </c>
      <c r="B113" s="19">
        <v>25</v>
      </c>
      <c r="C113" s="19" t="str">
        <f t="shared" si="3"/>
        <v>Adulto Joven</v>
      </c>
      <c r="D113" s="19" t="s">
        <v>41</v>
      </c>
      <c r="E113" s="19" t="s">
        <v>94</v>
      </c>
      <c r="F113" s="19" t="s">
        <v>50</v>
      </c>
      <c r="G113" s="19" t="s">
        <v>44</v>
      </c>
      <c r="H113" s="19" t="s">
        <v>49</v>
      </c>
      <c r="I113" s="19" t="s">
        <v>45</v>
      </c>
      <c r="J113" s="19">
        <v>2008</v>
      </c>
      <c r="K113" s="15">
        <v>0</v>
      </c>
      <c r="L113" s="15">
        <v>0</v>
      </c>
      <c r="M113" s="15">
        <v>1</v>
      </c>
      <c r="N113" s="15">
        <v>0.6</v>
      </c>
      <c r="O113" s="15">
        <v>1</v>
      </c>
      <c r="P113" s="15">
        <v>0</v>
      </c>
      <c r="Q113" s="20">
        <f t="shared" si="4"/>
        <v>0.43333333333333335</v>
      </c>
      <c r="R113" s="21" t="str">
        <f t="shared" si="5"/>
        <v>BAJO</v>
      </c>
    </row>
    <row r="114" spans="1:18" ht="12.75" x14ac:dyDescent="0.2">
      <c r="A114" s="5" t="s">
        <v>322</v>
      </c>
      <c r="B114" s="19">
        <v>24</v>
      </c>
      <c r="C114" s="19" t="str">
        <f t="shared" si="3"/>
        <v>Adulto Joven</v>
      </c>
      <c r="D114" s="19" t="s">
        <v>41</v>
      </c>
      <c r="E114" s="19" t="s">
        <v>74</v>
      </c>
      <c r="F114" s="19" t="s">
        <v>43</v>
      </c>
      <c r="G114" s="19" t="s">
        <v>44</v>
      </c>
      <c r="H114" s="19" t="s">
        <v>49</v>
      </c>
      <c r="I114" s="19" t="s">
        <v>49</v>
      </c>
      <c r="J114" s="19">
        <v>2009</v>
      </c>
      <c r="K114" s="15">
        <v>0</v>
      </c>
      <c r="L114" s="15">
        <v>1</v>
      </c>
      <c r="M114" s="15">
        <v>0.4</v>
      </c>
      <c r="N114" s="15">
        <v>0.6</v>
      </c>
      <c r="O114" s="15">
        <v>0</v>
      </c>
      <c r="P114" s="15">
        <v>0.5</v>
      </c>
      <c r="Q114" s="20">
        <f t="shared" si="4"/>
        <v>0.41666666666666669</v>
      </c>
      <c r="R114" s="21" t="str">
        <f t="shared" si="5"/>
        <v>BAJO</v>
      </c>
    </row>
    <row r="115" spans="1:18" ht="12.75" x14ac:dyDescent="0.2">
      <c r="A115" s="5" t="s">
        <v>323</v>
      </c>
      <c r="B115" s="19">
        <v>25</v>
      </c>
      <c r="C115" s="19" t="str">
        <f t="shared" si="3"/>
        <v>Adulto Joven</v>
      </c>
      <c r="D115" s="19" t="s">
        <v>41</v>
      </c>
      <c r="E115" s="19" t="s">
        <v>95</v>
      </c>
      <c r="F115" s="19" t="s">
        <v>43</v>
      </c>
      <c r="G115" s="19" t="s">
        <v>47</v>
      </c>
      <c r="H115" s="19" t="s">
        <v>45</v>
      </c>
      <c r="I115" s="19" t="s">
        <v>45</v>
      </c>
      <c r="J115" s="19">
        <v>2009</v>
      </c>
      <c r="K115" s="15">
        <v>0</v>
      </c>
      <c r="L115" s="15">
        <v>0</v>
      </c>
      <c r="M115" s="15">
        <v>0</v>
      </c>
      <c r="N115" s="15">
        <v>0</v>
      </c>
      <c r="O115" s="15">
        <v>0</v>
      </c>
      <c r="P115" s="15">
        <v>0</v>
      </c>
      <c r="Q115" s="20">
        <f t="shared" si="4"/>
        <v>0</v>
      </c>
      <c r="R115" s="21" t="str">
        <f t="shared" si="5"/>
        <v>NINGUNO</v>
      </c>
    </row>
    <row r="116" spans="1:18" ht="12.75" x14ac:dyDescent="0.2">
      <c r="A116" s="5" t="s">
        <v>324</v>
      </c>
      <c r="B116" s="19">
        <v>26</v>
      </c>
      <c r="C116" s="19" t="str">
        <f t="shared" si="3"/>
        <v>Adulto Joven</v>
      </c>
      <c r="D116" s="19" t="s">
        <v>48</v>
      </c>
      <c r="E116" s="19" t="s">
        <v>72</v>
      </c>
      <c r="F116" s="19" t="s">
        <v>43</v>
      </c>
      <c r="G116" s="19" t="s">
        <v>44</v>
      </c>
      <c r="H116" s="19" t="s">
        <v>49</v>
      </c>
      <c r="I116" s="19" t="s">
        <v>49</v>
      </c>
      <c r="J116" s="19">
        <v>2010</v>
      </c>
      <c r="K116" s="15">
        <v>0</v>
      </c>
      <c r="L116" s="15">
        <v>0</v>
      </c>
      <c r="M116" s="15">
        <v>0</v>
      </c>
      <c r="N116" s="15">
        <v>0</v>
      </c>
      <c r="O116" s="15">
        <v>0</v>
      </c>
      <c r="P116" s="15">
        <v>0</v>
      </c>
      <c r="Q116" s="20">
        <f t="shared" si="4"/>
        <v>0</v>
      </c>
      <c r="R116" s="21" t="str">
        <f t="shared" si="5"/>
        <v>NINGUNO</v>
      </c>
    </row>
    <row r="117" spans="1:18" ht="12.75" x14ac:dyDescent="0.2">
      <c r="A117" s="5" t="s">
        <v>325</v>
      </c>
      <c r="B117" s="19">
        <v>35</v>
      </c>
      <c r="C117" s="19" t="str">
        <f t="shared" si="3"/>
        <v>Adulto</v>
      </c>
      <c r="D117" s="19" t="s">
        <v>48</v>
      </c>
      <c r="E117" s="19" t="s">
        <v>57</v>
      </c>
      <c r="F117" s="19" t="s">
        <v>43</v>
      </c>
      <c r="G117" s="19" t="s">
        <v>44</v>
      </c>
      <c r="H117" s="19" t="s">
        <v>45</v>
      </c>
      <c r="I117" s="19" t="s">
        <v>45</v>
      </c>
      <c r="J117" s="19">
        <v>2008</v>
      </c>
      <c r="K117" s="15">
        <v>0</v>
      </c>
      <c r="L117" s="15">
        <v>0</v>
      </c>
      <c r="M117" s="15">
        <v>0</v>
      </c>
      <c r="N117" s="15">
        <v>0</v>
      </c>
      <c r="O117" s="15">
        <v>0</v>
      </c>
      <c r="P117" s="15">
        <v>0</v>
      </c>
      <c r="Q117" s="20">
        <f t="shared" si="4"/>
        <v>0</v>
      </c>
      <c r="R117" s="21" t="str">
        <f t="shared" si="5"/>
        <v>NINGUNO</v>
      </c>
    </row>
    <row r="118" spans="1:18" ht="12.75" x14ac:dyDescent="0.2">
      <c r="A118" s="5" t="s">
        <v>326</v>
      </c>
      <c r="B118" s="19">
        <v>25</v>
      </c>
      <c r="C118" s="19" t="str">
        <f t="shared" si="3"/>
        <v>Adulto Joven</v>
      </c>
      <c r="D118" s="19" t="s">
        <v>41</v>
      </c>
      <c r="E118" s="19" t="s">
        <v>42</v>
      </c>
      <c r="F118" s="19" t="s">
        <v>43</v>
      </c>
      <c r="G118" s="19" t="s">
        <v>47</v>
      </c>
      <c r="H118" s="19" t="s">
        <v>45</v>
      </c>
      <c r="I118" s="19" t="s">
        <v>45</v>
      </c>
      <c r="J118" s="19">
        <v>2011</v>
      </c>
      <c r="K118" s="15">
        <v>0</v>
      </c>
      <c r="L118" s="15">
        <v>0</v>
      </c>
      <c r="M118" s="15">
        <v>0</v>
      </c>
      <c r="N118" s="15">
        <v>0</v>
      </c>
      <c r="O118" s="15">
        <v>0</v>
      </c>
      <c r="P118" s="15">
        <v>0</v>
      </c>
      <c r="Q118" s="20">
        <f t="shared" si="4"/>
        <v>0</v>
      </c>
      <c r="R118" s="21" t="str">
        <f t="shared" si="5"/>
        <v>NINGUNO</v>
      </c>
    </row>
    <row r="119" spans="1:18" ht="12.75" x14ac:dyDescent="0.2">
      <c r="A119" s="5" t="s">
        <v>327</v>
      </c>
      <c r="B119" s="19">
        <v>18</v>
      </c>
      <c r="C119" s="19" t="str">
        <f t="shared" si="3"/>
        <v>Adulto Joven</v>
      </c>
      <c r="D119" s="19" t="s">
        <v>48</v>
      </c>
      <c r="E119" s="19" t="s">
        <v>96</v>
      </c>
      <c r="F119" s="19" t="s">
        <v>50</v>
      </c>
      <c r="G119" s="19" t="s">
        <v>47</v>
      </c>
      <c r="H119" s="19" t="s">
        <v>45</v>
      </c>
      <c r="I119" s="19" t="s">
        <v>45</v>
      </c>
      <c r="J119" s="19">
        <v>2011</v>
      </c>
      <c r="K119" s="15">
        <v>0</v>
      </c>
      <c r="L119" s="15">
        <v>0</v>
      </c>
      <c r="M119" s="15">
        <v>0</v>
      </c>
      <c r="N119" s="15">
        <v>0</v>
      </c>
      <c r="O119" s="15">
        <v>0</v>
      </c>
      <c r="P119" s="15">
        <v>0</v>
      </c>
      <c r="Q119" s="20">
        <f t="shared" si="4"/>
        <v>0</v>
      </c>
      <c r="R119" s="21" t="str">
        <f t="shared" si="5"/>
        <v>NINGUNO</v>
      </c>
    </row>
    <row r="120" spans="1:18" ht="12.75" x14ac:dyDescent="0.2">
      <c r="A120" s="5" t="s">
        <v>328</v>
      </c>
      <c r="B120" s="19">
        <v>22</v>
      </c>
      <c r="C120" s="19" t="str">
        <f t="shared" si="3"/>
        <v>Adulto Joven</v>
      </c>
      <c r="D120" s="19" t="s">
        <v>48</v>
      </c>
      <c r="E120" s="19" t="s">
        <v>97</v>
      </c>
      <c r="F120" s="19" t="s">
        <v>43</v>
      </c>
      <c r="G120" s="19" t="s">
        <v>47</v>
      </c>
      <c r="H120" s="19" t="s">
        <v>45</v>
      </c>
      <c r="I120" s="19" t="s">
        <v>51</v>
      </c>
      <c r="J120" s="19">
        <v>2010</v>
      </c>
      <c r="K120" s="15">
        <v>0</v>
      </c>
      <c r="L120" s="15">
        <v>0</v>
      </c>
      <c r="M120" s="15">
        <v>0</v>
      </c>
      <c r="N120" s="15">
        <v>0</v>
      </c>
      <c r="O120" s="15">
        <v>0</v>
      </c>
      <c r="P120" s="15">
        <v>0</v>
      </c>
      <c r="Q120" s="20">
        <f t="shared" si="4"/>
        <v>0</v>
      </c>
      <c r="R120" s="21" t="str">
        <f t="shared" si="5"/>
        <v>NINGUNO</v>
      </c>
    </row>
    <row r="121" spans="1:18" ht="12.75" x14ac:dyDescent="0.2">
      <c r="A121" s="5" t="s">
        <v>329</v>
      </c>
      <c r="B121" s="19">
        <v>20</v>
      </c>
      <c r="C121" s="19" t="str">
        <f t="shared" si="3"/>
        <v>Adulto Joven</v>
      </c>
      <c r="D121" s="19" t="s">
        <v>48</v>
      </c>
      <c r="E121" s="19" t="s">
        <v>42</v>
      </c>
      <c r="F121" s="19" t="s">
        <v>50</v>
      </c>
      <c r="G121" s="19" t="s">
        <v>44</v>
      </c>
      <c r="H121" s="19" t="s">
        <v>45</v>
      </c>
      <c r="I121" s="19" t="s">
        <v>45</v>
      </c>
      <c r="J121" s="19">
        <v>2014</v>
      </c>
      <c r="K121" s="15">
        <v>0</v>
      </c>
      <c r="L121" s="15">
        <v>0</v>
      </c>
      <c r="M121" s="15">
        <v>0.8</v>
      </c>
      <c r="N121" s="15">
        <v>0.6</v>
      </c>
      <c r="O121" s="15">
        <v>0.25</v>
      </c>
      <c r="P121" s="15">
        <v>0.5</v>
      </c>
      <c r="Q121" s="20">
        <f t="shared" si="4"/>
        <v>0.35833333333333334</v>
      </c>
      <c r="R121" s="21" t="str">
        <f t="shared" si="5"/>
        <v>BAJO</v>
      </c>
    </row>
    <row r="122" spans="1:18" ht="12.75" x14ac:dyDescent="0.2">
      <c r="A122" s="5" t="s">
        <v>330</v>
      </c>
      <c r="B122" s="19">
        <v>40</v>
      </c>
      <c r="C122" s="19" t="str">
        <f t="shared" si="3"/>
        <v>Adulto</v>
      </c>
      <c r="D122" s="19" t="s">
        <v>48</v>
      </c>
      <c r="E122" s="19" t="s">
        <v>42</v>
      </c>
      <c r="F122" s="19" t="s">
        <v>43</v>
      </c>
      <c r="G122" s="19" t="s">
        <v>47</v>
      </c>
      <c r="H122" s="19" t="s">
        <v>51</v>
      </c>
      <c r="I122" s="19" t="s">
        <v>65</v>
      </c>
      <c r="J122" s="19">
        <v>2016</v>
      </c>
      <c r="K122" s="15">
        <v>0</v>
      </c>
      <c r="L122" s="15">
        <v>0</v>
      </c>
      <c r="M122" s="15">
        <v>0</v>
      </c>
      <c r="N122" s="15">
        <v>0</v>
      </c>
      <c r="O122" s="15">
        <v>0</v>
      </c>
      <c r="P122" s="15">
        <v>0</v>
      </c>
      <c r="Q122" s="20">
        <f t="shared" si="4"/>
        <v>0</v>
      </c>
      <c r="R122" s="21" t="str">
        <f t="shared" si="5"/>
        <v>NINGUNO</v>
      </c>
    </row>
    <row r="123" spans="1:18" ht="12.75" x14ac:dyDescent="0.2">
      <c r="A123" s="5" t="s">
        <v>331</v>
      </c>
      <c r="B123" s="19">
        <v>23</v>
      </c>
      <c r="C123" s="19" t="str">
        <f t="shared" si="3"/>
        <v>Adulto Joven</v>
      </c>
      <c r="D123" s="19" t="s">
        <v>41</v>
      </c>
      <c r="E123" s="19" t="s">
        <v>42</v>
      </c>
      <c r="F123" s="19" t="s">
        <v>50</v>
      </c>
      <c r="G123" s="19" t="s">
        <v>44</v>
      </c>
      <c r="H123" s="19" t="s">
        <v>49</v>
      </c>
      <c r="I123" s="19" t="s">
        <v>45</v>
      </c>
      <c r="J123" s="19">
        <v>2014</v>
      </c>
      <c r="K123" s="15">
        <v>0</v>
      </c>
      <c r="L123" s="15">
        <v>1</v>
      </c>
      <c r="M123" s="15">
        <v>1</v>
      </c>
      <c r="N123" s="15">
        <v>0.8</v>
      </c>
      <c r="O123" s="15">
        <v>0.25</v>
      </c>
      <c r="P123" s="15">
        <v>0.5</v>
      </c>
      <c r="Q123" s="20">
        <f t="shared" si="4"/>
        <v>0.59166666666666667</v>
      </c>
      <c r="R123" s="21" t="str">
        <f t="shared" si="5"/>
        <v>MEDIO</v>
      </c>
    </row>
    <row r="124" spans="1:18" ht="12.75" x14ac:dyDescent="0.2">
      <c r="A124" s="5" t="s">
        <v>332</v>
      </c>
      <c r="B124" s="19">
        <v>22</v>
      </c>
      <c r="C124" s="19" t="str">
        <f t="shared" si="3"/>
        <v>Adulto Joven</v>
      </c>
      <c r="D124" s="19" t="s">
        <v>41</v>
      </c>
      <c r="E124" s="19" t="s">
        <v>46</v>
      </c>
      <c r="F124" s="19" t="s">
        <v>43</v>
      </c>
      <c r="G124" s="19" t="s">
        <v>44</v>
      </c>
      <c r="H124" s="19" t="s">
        <v>45</v>
      </c>
      <c r="I124" s="19" t="s">
        <v>45</v>
      </c>
      <c r="J124" s="19">
        <v>2010</v>
      </c>
      <c r="K124" s="15">
        <v>1</v>
      </c>
      <c r="L124" s="15">
        <v>0</v>
      </c>
      <c r="M124" s="15">
        <v>0.4</v>
      </c>
      <c r="N124" s="15">
        <v>0.2</v>
      </c>
      <c r="O124" s="15">
        <v>0.5</v>
      </c>
      <c r="P124" s="15">
        <v>0.5</v>
      </c>
      <c r="Q124" s="20">
        <f t="shared" si="4"/>
        <v>0.43333333333333329</v>
      </c>
      <c r="R124" s="21" t="str">
        <f t="shared" si="5"/>
        <v>BAJO</v>
      </c>
    </row>
    <row r="125" spans="1:18" ht="12.75" x14ac:dyDescent="0.2">
      <c r="A125" s="5" t="s">
        <v>333</v>
      </c>
      <c r="B125" s="19">
        <v>22</v>
      </c>
      <c r="C125" s="19" t="str">
        <f t="shared" si="3"/>
        <v>Adulto Joven</v>
      </c>
      <c r="D125" s="19" t="s">
        <v>48</v>
      </c>
      <c r="E125" s="19" t="s">
        <v>98</v>
      </c>
      <c r="F125" s="19" t="s">
        <v>43</v>
      </c>
      <c r="G125" s="19" t="s">
        <v>44</v>
      </c>
      <c r="H125" s="19" t="s">
        <v>45</v>
      </c>
      <c r="I125" s="19" t="s">
        <v>45</v>
      </c>
      <c r="J125" s="19">
        <v>2012</v>
      </c>
      <c r="K125" s="15">
        <v>0</v>
      </c>
      <c r="L125" s="15">
        <v>0</v>
      </c>
      <c r="M125" s="15">
        <v>0</v>
      </c>
      <c r="N125" s="15">
        <v>0</v>
      </c>
      <c r="O125" s="15">
        <v>0</v>
      </c>
      <c r="P125" s="15">
        <v>0</v>
      </c>
      <c r="Q125" s="20">
        <f t="shared" si="4"/>
        <v>0</v>
      </c>
      <c r="R125" s="21" t="str">
        <f t="shared" si="5"/>
        <v>NINGUNO</v>
      </c>
    </row>
    <row r="126" spans="1:18" ht="12.75" x14ac:dyDescent="0.2">
      <c r="A126" s="5" t="s">
        <v>334</v>
      </c>
      <c r="B126" s="19">
        <v>19</v>
      </c>
      <c r="C126" s="19" t="str">
        <f t="shared" si="3"/>
        <v>Adulto Joven</v>
      </c>
      <c r="D126" s="19" t="s">
        <v>48</v>
      </c>
      <c r="E126" s="19" t="s">
        <v>42</v>
      </c>
      <c r="F126" s="19" t="s">
        <v>50</v>
      </c>
      <c r="G126" s="19" t="s">
        <v>44</v>
      </c>
      <c r="H126" s="19" t="s">
        <v>45</v>
      </c>
      <c r="I126" s="19" t="s">
        <v>45</v>
      </c>
      <c r="J126" s="19">
        <v>2014</v>
      </c>
      <c r="K126" s="15">
        <v>0</v>
      </c>
      <c r="L126" s="15">
        <v>0</v>
      </c>
      <c r="M126" s="15">
        <v>0</v>
      </c>
      <c r="N126" s="15">
        <v>0</v>
      </c>
      <c r="O126" s="15">
        <v>0</v>
      </c>
      <c r="P126" s="15">
        <v>0</v>
      </c>
      <c r="Q126" s="20">
        <f t="shared" si="4"/>
        <v>0</v>
      </c>
      <c r="R126" s="21" t="str">
        <f t="shared" si="5"/>
        <v>NINGUNO</v>
      </c>
    </row>
    <row r="127" spans="1:18" ht="12.75" x14ac:dyDescent="0.2">
      <c r="A127" s="5" t="s">
        <v>335</v>
      </c>
      <c r="B127" s="19">
        <v>58</v>
      </c>
      <c r="C127" s="19" t="str">
        <f t="shared" si="3"/>
        <v>Adulto</v>
      </c>
      <c r="D127" s="19" t="s">
        <v>48</v>
      </c>
      <c r="E127" s="19" t="s">
        <v>99</v>
      </c>
      <c r="F127" s="19" t="s">
        <v>43</v>
      </c>
      <c r="G127" s="19" t="s">
        <v>47</v>
      </c>
      <c r="H127" s="19" t="s">
        <v>45</v>
      </c>
      <c r="I127" s="19" t="s">
        <v>51</v>
      </c>
      <c r="J127" s="19">
        <v>2015</v>
      </c>
      <c r="K127" s="15">
        <v>0</v>
      </c>
      <c r="L127" s="15">
        <v>0</v>
      </c>
      <c r="M127" s="15">
        <v>0.8</v>
      </c>
      <c r="N127" s="15">
        <v>1</v>
      </c>
      <c r="O127" s="15">
        <v>1</v>
      </c>
      <c r="P127" s="15">
        <v>1</v>
      </c>
      <c r="Q127" s="20">
        <f t="shared" si="4"/>
        <v>0.6333333333333333</v>
      </c>
      <c r="R127" s="21" t="str">
        <f t="shared" si="5"/>
        <v>MEDIO</v>
      </c>
    </row>
    <row r="128" spans="1:18" ht="12.75" x14ac:dyDescent="0.2">
      <c r="A128" s="5" t="s">
        <v>336</v>
      </c>
      <c r="B128" s="19">
        <v>58</v>
      </c>
      <c r="C128" s="19" t="str">
        <f t="shared" si="3"/>
        <v>Adulto</v>
      </c>
      <c r="D128" s="19" t="s">
        <v>41</v>
      </c>
      <c r="E128" s="19" t="s">
        <v>72</v>
      </c>
      <c r="F128" s="19" t="s">
        <v>43</v>
      </c>
      <c r="G128" s="19" t="s">
        <v>44</v>
      </c>
      <c r="H128" s="19" t="s">
        <v>51</v>
      </c>
      <c r="I128" s="19" t="s">
        <v>51</v>
      </c>
      <c r="J128" s="19">
        <v>2008</v>
      </c>
      <c r="K128" s="15">
        <v>0</v>
      </c>
      <c r="L128" s="15">
        <v>0</v>
      </c>
      <c r="M128" s="15">
        <v>0.2</v>
      </c>
      <c r="N128" s="15">
        <v>0.2</v>
      </c>
      <c r="O128" s="15">
        <v>0.5</v>
      </c>
      <c r="P128" s="15">
        <v>0.5</v>
      </c>
      <c r="Q128" s="20">
        <f t="shared" si="4"/>
        <v>0.23333333333333331</v>
      </c>
      <c r="R128" s="21" t="str">
        <f t="shared" si="5"/>
        <v>NINGUNO</v>
      </c>
    </row>
    <row r="129" spans="1:18" ht="12.75" x14ac:dyDescent="0.2">
      <c r="A129" s="5" t="s">
        <v>337</v>
      </c>
      <c r="B129" s="19">
        <v>21</v>
      </c>
      <c r="C129" s="19" t="str">
        <f t="shared" si="3"/>
        <v>Adulto Joven</v>
      </c>
      <c r="D129" s="19" t="s">
        <v>48</v>
      </c>
      <c r="E129" s="19" t="s">
        <v>42</v>
      </c>
      <c r="F129" s="19" t="s">
        <v>43</v>
      </c>
      <c r="G129" s="19" t="s">
        <v>44</v>
      </c>
      <c r="H129" s="19" t="s">
        <v>45</v>
      </c>
      <c r="I129" s="19" t="s">
        <v>45</v>
      </c>
      <c r="J129" s="19">
        <v>2015</v>
      </c>
      <c r="K129" s="15">
        <v>0</v>
      </c>
      <c r="L129" s="15">
        <v>0</v>
      </c>
      <c r="M129" s="15">
        <v>0</v>
      </c>
      <c r="N129" s="15">
        <v>0</v>
      </c>
      <c r="O129" s="15">
        <v>0</v>
      </c>
      <c r="P129" s="15">
        <v>0</v>
      </c>
      <c r="Q129" s="20">
        <f t="shared" si="4"/>
        <v>0</v>
      </c>
      <c r="R129" s="21" t="str">
        <f t="shared" si="5"/>
        <v>NINGUNO</v>
      </c>
    </row>
    <row r="130" spans="1:18" ht="12.75" x14ac:dyDescent="0.2">
      <c r="A130" s="5" t="s">
        <v>338</v>
      </c>
      <c r="B130" s="19">
        <v>21</v>
      </c>
      <c r="C130" s="19" t="str">
        <f t="shared" si="3"/>
        <v>Adulto Joven</v>
      </c>
      <c r="D130" s="19" t="s">
        <v>41</v>
      </c>
      <c r="E130" s="19" t="s">
        <v>100</v>
      </c>
      <c r="F130" s="19" t="s">
        <v>43</v>
      </c>
      <c r="G130" s="19" t="s">
        <v>47</v>
      </c>
      <c r="H130" s="19" t="s">
        <v>45</v>
      </c>
      <c r="I130" s="19" t="s">
        <v>49</v>
      </c>
      <c r="J130" s="19">
        <v>2013</v>
      </c>
      <c r="K130" s="15">
        <v>0</v>
      </c>
      <c r="L130" s="15">
        <v>0</v>
      </c>
      <c r="M130" s="15">
        <v>0.6</v>
      </c>
      <c r="N130" s="15">
        <v>0.2</v>
      </c>
      <c r="O130" s="15">
        <v>0</v>
      </c>
      <c r="P130" s="15">
        <v>0.5</v>
      </c>
      <c r="Q130" s="20">
        <f t="shared" si="4"/>
        <v>0.21666666666666667</v>
      </c>
      <c r="R130" s="21" t="str">
        <f t="shared" si="5"/>
        <v>NINGUNO</v>
      </c>
    </row>
    <row r="131" spans="1:18" ht="12.75" x14ac:dyDescent="0.2">
      <c r="A131" s="5" t="s">
        <v>339</v>
      </c>
      <c r="B131" s="19">
        <v>20</v>
      </c>
      <c r="C131" s="19" t="str">
        <f t="shared" si="3"/>
        <v>Adulto Joven</v>
      </c>
      <c r="D131" s="19" t="s">
        <v>48</v>
      </c>
      <c r="E131" s="19" t="s">
        <v>101</v>
      </c>
      <c r="F131" s="19" t="s">
        <v>43</v>
      </c>
      <c r="G131" s="19" t="s">
        <v>44</v>
      </c>
      <c r="H131" s="19" t="s">
        <v>45</v>
      </c>
      <c r="I131" s="19" t="s">
        <v>45</v>
      </c>
      <c r="J131" s="19">
        <v>2011</v>
      </c>
      <c r="K131" s="15">
        <v>0</v>
      </c>
      <c r="L131" s="15">
        <v>0</v>
      </c>
      <c r="M131" s="15">
        <v>0</v>
      </c>
      <c r="N131" s="15">
        <v>0</v>
      </c>
      <c r="O131" s="15">
        <v>0</v>
      </c>
      <c r="P131" s="15">
        <v>0</v>
      </c>
      <c r="Q131" s="20">
        <f t="shared" si="4"/>
        <v>0</v>
      </c>
      <c r="R131" s="21" t="str">
        <f t="shared" si="5"/>
        <v>NINGUNO</v>
      </c>
    </row>
    <row r="132" spans="1:18" ht="12.75" x14ac:dyDescent="0.2">
      <c r="A132" s="5" t="s">
        <v>340</v>
      </c>
      <c r="B132" s="19">
        <v>35</v>
      </c>
      <c r="C132" s="19" t="str">
        <f t="shared" si="3"/>
        <v>Adulto</v>
      </c>
      <c r="D132" s="19" t="s">
        <v>41</v>
      </c>
      <c r="E132" s="19" t="s">
        <v>42</v>
      </c>
      <c r="F132" s="19" t="s">
        <v>43</v>
      </c>
      <c r="G132" s="19" t="s">
        <v>47</v>
      </c>
      <c r="H132" s="19" t="s">
        <v>51</v>
      </c>
      <c r="I132" s="19" t="s">
        <v>45</v>
      </c>
      <c r="J132" s="19">
        <v>2012</v>
      </c>
      <c r="K132" s="15">
        <v>0</v>
      </c>
      <c r="L132" s="15">
        <v>0</v>
      </c>
      <c r="M132" s="15">
        <v>0</v>
      </c>
      <c r="N132" s="15">
        <v>0</v>
      </c>
      <c r="O132" s="15">
        <v>0</v>
      </c>
      <c r="P132" s="15">
        <v>0</v>
      </c>
      <c r="Q132" s="20">
        <f t="shared" si="4"/>
        <v>0</v>
      </c>
      <c r="R132" s="21" t="str">
        <f t="shared" si="5"/>
        <v>NINGUNO</v>
      </c>
    </row>
    <row r="133" spans="1:18" ht="12.75" x14ac:dyDescent="0.2">
      <c r="A133" s="5" t="s">
        <v>341</v>
      </c>
      <c r="B133" s="19">
        <v>32</v>
      </c>
      <c r="C133" s="19" t="str">
        <f t="shared" ref="C133:C196" si="6">IF((B133&lt;18),"Niño/Adolescente",(IF(AND((B133&gt;17),(B133&lt;30)),"Adulto Joven",(IF(AND((B133&gt;29),(B133&lt;60)),"Adulto","Adulto Mayor")))))</f>
        <v>Adulto</v>
      </c>
      <c r="D133" s="19" t="s">
        <v>48</v>
      </c>
      <c r="E133" s="19" t="s">
        <v>42</v>
      </c>
      <c r="F133" s="19" t="s">
        <v>43</v>
      </c>
      <c r="G133" s="19" t="s">
        <v>47</v>
      </c>
      <c r="H133" s="19" t="s">
        <v>51</v>
      </c>
      <c r="I133" s="19" t="s">
        <v>51</v>
      </c>
      <c r="J133" s="19">
        <v>2013</v>
      </c>
      <c r="K133" s="15">
        <v>0</v>
      </c>
      <c r="L133" s="15">
        <v>0</v>
      </c>
      <c r="M133" s="15">
        <v>0</v>
      </c>
      <c r="N133" s="15">
        <v>0</v>
      </c>
      <c r="O133" s="15">
        <v>0</v>
      </c>
      <c r="P133" s="15">
        <v>0</v>
      </c>
      <c r="Q133" s="20">
        <f t="shared" ref="Q133:Q196" si="7">(K133+L133+M133+N133+O133+P133)/6</f>
        <v>0</v>
      </c>
      <c r="R133" s="21" t="str">
        <f t="shared" ref="R133:R196" si="8">IF(AND(Q133&gt;0.75,Q133&lt;=1),"AVANZADO",IF(AND(Q133&gt;0.5,Q133&lt;=0.75),"MEDIO",IF(AND(Q133&gt;0.25,Q133&lt;=0.5),"BAJO","NINGUNO")))</f>
        <v>NINGUNO</v>
      </c>
    </row>
    <row r="134" spans="1:18" ht="12.75" x14ac:dyDescent="0.2">
      <c r="A134" s="5" t="s">
        <v>342</v>
      </c>
      <c r="B134" s="19">
        <v>25</v>
      </c>
      <c r="C134" s="19" t="str">
        <f t="shared" si="6"/>
        <v>Adulto Joven</v>
      </c>
      <c r="D134" s="19" t="s">
        <v>48</v>
      </c>
      <c r="E134" s="19" t="s">
        <v>66</v>
      </c>
      <c r="F134" s="19" t="s">
        <v>43</v>
      </c>
      <c r="G134" s="19" t="s">
        <v>44</v>
      </c>
      <c r="H134" s="19" t="s">
        <v>45</v>
      </c>
      <c r="I134" s="19" t="s">
        <v>45</v>
      </c>
      <c r="J134" s="19">
        <v>2010</v>
      </c>
      <c r="K134" s="15">
        <v>0</v>
      </c>
      <c r="L134" s="15">
        <v>0</v>
      </c>
      <c r="M134" s="15">
        <v>0.2</v>
      </c>
      <c r="N134" s="15">
        <v>0.4</v>
      </c>
      <c r="O134" s="15">
        <v>0.5</v>
      </c>
      <c r="P134" s="15">
        <v>0.5</v>
      </c>
      <c r="Q134" s="20">
        <f t="shared" si="7"/>
        <v>0.26666666666666666</v>
      </c>
      <c r="R134" s="21" t="str">
        <f t="shared" si="8"/>
        <v>BAJO</v>
      </c>
    </row>
    <row r="135" spans="1:18" ht="12.75" x14ac:dyDescent="0.2">
      <c r="A135" s="5" t="s">
        <v>343</v>
      </c>
      <c r="B135" s="19">
        <v>24</v>
      </c>
      <c r="C135" s="19" t="str">
        <f t="shared" si="6"/>
        <v>Adulto Joven</v>
      </c>
      <c r="D135" s="19" t="s">
        <v>41</v>
      </c>
      <c r="E135" s="19" t="s">
        <v>42</v>
      </c>
      <c r="F135" s="19" t="s">
        <v>43</v>
      </c>
      <c r="G135" s="19" t="s">
        <v>44</v>
      </c>
      <c r="H135" s="19" t="s">
        <v>45</v>
      </c>
      <c r="I135" s="19" t="s">
        <v>45</v>
      </c>
      <c r="J135" s="19">
        <v>2005</v>
      </c>
      <c r="K135" s="15">
        <v>0</v>
      </c>
      <c r="L135" s="15">
        <v>0</v>
      </c>
      <c r="M135" s="15">
        <v>0</v>
      </c>
      <c r="N135" s="15">
        <v>0</v>
      </c>
      <c r="O135" s="15">
        <v>0</v>
      </c>
      <c r="P135" s="15">
        <v>0</v>
      </c>
      <c r="Q135" s="20">
        <f t="shared" si="7"/>
        <v>0</v>
      </c>
      <c r="R135" s="21" t="str">
        <f t="shared" si="8"/>
        <v>NINGUNO</v>
      </c>
    </row>
    <row r="136" spans="1:18" ht="12.75" x14ac:dyDescent="0.2">
      <c r="A136" s="5" t="s">
        <v>344</v>
      </c>
      <c r="B136" s="19">
        <v>30</v>
      </c>
      <c r="C136" s="19" t="str">
        <f t="shared" si="6"/>
        <v>Adulto</v>
      </c>
      <c r="D136" s="19" t="s">
        <v>41</v>
      </c>
      <c r="E136" s="19" t="s">
        <v>57</v>
      </c>
      <c r="F136" s="19" t="s">
        <v>43</v>
      </c>
      <c r="G136" s="19" t="s">
        <v>44</v>
      </c>
      <c r="H136" s="19" t="s">
        <v>51</v>
      </c>
      <c r="I136" s="19" t="s">
        <v>51</v>
      </c>
      <c r="J136" s="19">
        <v>2012</v>
      </c>
      <c r="K136" s="15">
        <v>0</v>
      </c>
      <c r="L136" s="15">
        <v>0</v>
      </c>
      <c r="M136" s="15">
        <v>0</v>
      </c>
      <c r="N136" s="15">
        <v>0</v>
      </c>
      <c r="O136" s="15">
        <v>0</v>
      </c>
      <c r="P136" s="15">
        <v>0</v>
      </c>
      <c r="Q136" s="20">
        <f t="shared" si="7"/>
        <v>0</v>
      </c>
      <c r="R136" s="21" t="str">
        <f t="shared" si="8"/>
        <v>NINGUNO</v>
      </c>
    </row>
    <row r="137" spans="1:18" ht="12.75" x14ac:dyDescent="0.2">
      <c r="A137" s="5" t="s">
        <v>345</v>
      </c>
      <c r="B137" s="19">
        <v>22</v>
      </c>
      <c r="C137" s="19" t="str">
        <f t="shared" si="6"/>
        <v>Adulto Joven</v>
      </c>
      <c r="D137" s="19" t="s">
        <v>41</v>
      </c>
      <c r="E137" s="19" t="s">
        <v>95</v>
      </c>
      <c r="F137" s="19" t="s">
        <v>43</v>
      </c>
      <c r="G137" s="19" t="s">
        <v>44</v>
      </c>
      <c r="H137" s="19" t="s">
        <v>51</v>
      </c>
      <c r="I137" s="19" t="s">
        <v>45</v>
      </c>
      <c r="J137" s="19">
        <v>2009</v>
      </c>
      <c r="K137" s="15">
        <v>0</v>
      </c>
      <c r="L137" s="15">
        <v>0</v>
      </c>
      <c r="M137" s="15">
        <v>0.8</v>
      </c>
      <c r="N137" s="15">
        <v>0.2</v>
      </c>
      <c r="O137" s="15">
        <v>0.25</v>
      </c>
      <c r="P137" s="15">
        <v>0.5</v>
      </c>
      <c r="Q137" s="20">
        <f t="shared" si="7"/>
        <v>0.29166666666666669</v>
      </c>
      <c r="R137" s="21" t="str">
        <f t="shared" si="8"/>
        <v>BAJO</v>
      </c>
    </row>
    <row r="138" spans="1:18" ht="12.75" x14ac:dyDescent="0.2">
      <c r="A138" s="5" t="s">
        <v>346</v>
      </c>
      <c r="B138" s="19">
        <v>27</v>
      </c>
      <c r="C138" s="19" t="str">
        <f t="shared" si="6"/>
        <v>Adulto Joven</v>
      </c>
      <c r="D138" s="19" t="s">
        <v>41</v>
      </c>
      <c r="E138" s="19" t="s">
        <v>42</v>
      </c>
      <c r="F138" s="19" t="s">
        <v>43</v>
      </c>
      <c r="G138" s="19" t="s">
        <v>44</v>
      </c>
      <c r="H138" s="19" t="s">
        <v>45</v>
      </c>
      <c r="I138" s="19" t="s">
        <v>51</v>
      </c>
      <c r="J138" s="19">
        <v>2011</v>
      </c>
      <c r="K138" s="15">
        <v>0</v>
      </c>
      <c r="L138" s="15">
        <v>0</v>
      </c>
      <c r="M138" s="15">
        <v>0</v>
      </c>
      <c r="N138" s="15">
        <v>0</v>
      </c>
      <c r="O138" s="15">
        <v>0</v>
      </c>
      <c r="P138" s="15">
        <v>0</v>
      </c>
      <c r="Q138" s="20">
        <f t="shared" si="7"/>
        <v>0</v>
      </c>
      <c r="R138" s="21" t="str">
        <f t="shared" si="8"/>
        <v>NINGUNO</v>
      </c>
    </row>
    <row r="139" spans="1:18" ht="12.75" x14ac:dyDescent="0.2">
      <c r="A139" s="5" t="s">
        <v>347</v>
      </c>
      <c r="B139" s="19">
        <v>27</v>
      </c>
      <c r="C139" s="19" t="str">
        <f t="shared" si="6"/>
        <v>Adulto Joven</v>
      </c>
      <c r="D139" s="19" t="s">
        <v>41</v>
      </c>
      <c r="E139" s="19" t="s">
        <v>57</v>
      </c>
      <c r="F139" s="19" t="s">
        <v>43</v>
      </c>
      <c r="G139" s="19" t="s">
        <v>44</v>
      </c>
      <c r="H139" s="19" t="s">
        <v>49</v>
      </c>
      <c r="I139" s="19" t="s">
        <v>45</v>
      </c>
      <c r="J139" s="19">
        <v>2015</v>
      </c>
      <c r="K139" s="15">
        <v>0</v>
      </c>
      <c r="L139" s="15">
        <v>1</v>
      </c>
      <c r="M139" s="15">
        <v>0</v>
      </c>
      <c r="N139" s="15">
        <v>0.2</v>
      </c>
      <c r="O139" s="15">
        <v>0.5</v>
      </c>
      <c r="P139" s="15">
        <v>0.5</v>
      </c>
      <c r="Q139" s="20">
        <f t="shared" si="7"/>
        <v>0.3666666666666667</v>
      </c>
      <c r="R139" s="21" t="str">
        <f t="shared" si="8"/>
        <v>BAJO</v>
      </c>
    </row>
    <row r="140" spans="1:18" ht="12.75" x14ac:dyDescent="0.2">
      <c r="A140" s="5" t="s">
        <v>348</v>
      </c>
      <c r="B140" s="19">
        <v>22</v>
      </c>
      <c r="C140" s="19" t="str">
        <f t="shared" si="6"/>
        <v>Adulto Joven</v>
      </c>
      <c r="D140" s="19" t="s">
        <v>48</v>
      </c>
      <c r="E140" s="19" t="s">
        <v>46</v>
      </c>
      <c r="F140" s="19" t="s">
        <v>50</v>
      </c>
      <c r="G140" s="19" t="s">
        <v>47</v>
      </c>
      <c r="H140" s="19" t="s">
        <v>45</v>
      </c>
      <c r="I140" s="19" t="s">
        <v>45</v>
      </c>
      <c r="J140" s="19">
        <v>2010</v>
      </c>
      <c r="K140" s="15">
        <v>0</v>
      </c>
      <c r="L140" s="15">
        <v>0</v>
      </c>
      <c r="M140" s="15">
        <v>0</v>
      </c>
      <c r="N140" s="15">
        <v>0</v>
      </c>
      <c r="O140" s="15">
        <v>0</v>
      </c>
      <c r="P140" s="15">
        <v>0</v>
      </c>
      <c r="Q140" s="20">
        <f t="shared" si="7"/>
        <v>0</v>
      </c>
      <c r="R140" s="21" t="str">
        <f t="shared" si="8"/>
        <v>NINGUNO</v>
      </c>
    </row>
    <row r="141" spans="1:18" ht="12.75" x14ac:dyDescent="0.2">
      <c r="A141" s="5" t="s">
        <v>349</v>
      </c>
      <c r="B141" s="19">
        <v>19</v>
      </c>
      <c r="C141" s="19" t="str">
        <f t="shared" si="6"/>
        <v>Adulto Joven</v>
      </c>
      <c r="D141" s="19" t="s">
        <v>41</v>
      </c>
      <c r="E141" s="19" t="s">
        <v>42</v>
      </c>
      <c r="F141" s="19" t="s">
        <v>43</v>
      </c>
      <c r="G141" s="19" t="s">
        <v>47</v>
      </c>
      <c r="H141" s="19" t="s">
        <v>45</v>
      </c>
      <c r="I141" s="19" t="s">
        <v>51</v>
      </c>
      <c r="J141" s="19">
        <v>2010</v>
      </c>
      <c r="K141" s="15">
        <v>0</v>
      </c>
      <c r="L141" s="15">
        <v>0</v>
      </c>
      <c r="M141" s="15">
        <v>0</v>
      </c>
      <c r="N141" s="15">
        <v>0</v>
      </c>
      <c r="O141" s="15">
        <v>0</v>
      </c>
      <c r="P141" s="15">
        <v>0</v>
      </c>
      <c r="Q141" s="20">
        <f t="shared" si="7"/>
        <v>0</v>
      </c>
      <c r="R141" s="21" t="str">
        <f t="shared" si="8"/>
        <v>NINGUNO</v>
      </c>
    </row>
    <row r="142" spans="1:18" ht="12.75" x14ac:dyDescent="0.2">
      <c r="A142" s="5" t="s">
        <v>350</v>
      </c>
      <c r="B142" s="19">
        <v>23</v>
      </c>
      <c r="C142" s="19" t="str">
        <f t="shared" si="6"/>
        <v>Adulto Joven</v>
      </c>
      <c r="D142" s="19" t="s">
        <v>41</v>
      </c>
      <c r="E142" s="19" t="s">
        <v>102</v>
      </c>
      <c r="F142" s="19" t="s">
        <v>43</v>
      </c>
      <c r="G142" s="19" t="s">
        <v>47</v>
      </c>
      <c r="H142" s="19" t="s">
        <v>51</v>
      </c>
      <c r="I142" s="19" t="s">
        <v>51</v>
      </c>
      <c r="J142" s="19">
        <v>2010</v>
      </c>
      <c r="K142" s="15">
        <v>0</v>
      </c>
      <c r="L142" s="15">
        <v>0</v>
      </c>
      <c r="M142" s="15">
        <v>0</v>
      </c>
      <c r="N142" s="15">
        <v>0</v>
      </c>
      <c r="O142" s="15">
        <v>0</v>
      </c>
      <c r="P142" s="15">
        <v>0</v>
      </c>
      <c r="Q142" s="20">
        <f t="shared" si="7"/>
        <v>0</v>
      </c>
      <c r="R142" s="21" t="str">
        <f t="shared" si="8"/>
        <v>NINGUNO</v>
      </c>
    </row>
    <row r="143" spans="1:18" ht="12.75" x14ac:dyDescent="0.2">
      <c r="A143" s="5" t="s">
        <v>351</v>
      </c>
      <c r="B143" s="19">
        <v>27</v>
      </c>
      <c r="C143" s="19" t="str">
        <f t="shared" si="6"/>
        <v>Adulto Joven</v>
      </c>
      <c r="D143" s="19" t="s">
        <v>48</v>
      </c>
      <c r="E143" s="19" t="s">
        <v>42</v>
      </c>
      <c r="F143" s="19" t="s">
        <v>50</v>
      </c>
      <c r="G143" s="19" t="s">
        <v>44</v>
      </c>
      <c r="H143" s="19" t="s">
        <v>49</v>
      </c>
      <c r="I143" s="19" t="s">
        <v>49</v>
      </c>
      <c r="J143" s="19">
        <v>2008</v>
      </c>
      <c r="K143" s="15">
        <v>0</v>
      </c>
      <c r="L143" s="15">
        <v>0</v>
      </c>
      <c r="M143" s="15">
        <v>0</v>
      </c>
      <c r="N143" s="15">
        <v>0</v>
      </c>
      <c r="O143" s="15">
        <v>0</v>
      </c>
      <c r="P143" s="15">
        <v>0</v>
      </c>
      <c r="Q143" s="20">
        <f t="shared" si="7"/>
        <v>0</v>
      </c>
      <c r="R143" s="21" t="str">
        <f t="shared" si="8"/>
        <v>NINGUNO</v>
      </c>
    </row>
    <row r="144" spans="1:18" ht="12.75" x14ac:dyDescent="0.2">
      <c r="A144" s="5" t="s">
        <v>352</v>
      </c>
      <c r="B144" s="19">
        <v>27</v>
      </c>
      <c r="C144" s="19" t="str">
        <f t="shared" si="6"/>
        <v>Adulto Joven</v>
      </c>
      <c r="D144" s="19" t="s">
        <v>41</v>
      </c>
      <c r="E144" s="19" t="s">
        <v>103</v>
      </c>
      <c r="F144" s="19" t="s">
        <v>43</v>
      </c>
      <c r="G144" s="19" t="s">
        <v>44</v>
      </c>
      <c r="H144" s="19" t="s">
        <v>49</v>
      </c>
      <c r="I144" s="19" t="s">
        <v>45</v>
      </c>
      <c r="J144" s="19">
        <v>2010</v>
      </c>
      <c r="K144" s="15">
        <v>0</v>
      </c>
      <c r="L144" s="15">
        <v>0</v>
      </c>
      <c r="M144" s="15">
        <v>0</v>
      </c>
      <c r="N144" s="15">
        <v>0</v>
      </c>
      <c r="O144" s="15">
        <v>0</v>
      </c>
      <c r="P144" s="15">
        <v>0</v>
      </c>
      <c r="Q144" s="20">
        <f t="shared" si="7"/>
        <v>0</v>
      </c>
      <c r="R144" s="21" t="str">
        <f t="shared" si="8"/>
        <v>NINGUNO</v>
      </c>
    </row>
    <row r="145" spans="1:18" ht="12.75" x14ac:dyDescent="0.2">
      <c r="A145" s="5" t="s">
        <v>353</v>
      </c>
      <c r="B145" s="19">
        <v>22</v>
      </c>
      <c r="C145" s="19" t="str">
        <f t="shared" si="6"/>
        <v>Adulto Joven</v>
      </c>
      <c r="D145" s="19" t="s">
        <v>41</v>
      </c>
      <c r="E145" s="19" t="s">
        <v>95</v>
      </c>
      <c r="F145" s="19" t="s">
        <v>43</v>
      </c>
      <c r="G145" s="19" t="s">
        <v>44</v>
      </c>
      <c r="H145" s="19" t="s">
        <v>51</v>
      </c>
      <c r="I145" s="19" t="s">
        <v>45</v>
      </c>
      <c r="J145" s="19">
        <v>2009</v>
      </c>
      <c r="K145" s="15">
        <v>0</v>
      </c>
      <c r="L145" s="15">
        <v>0</v>
      </c>
      <c r="M145" s="15">
        <v>0.8</v>
      </c>
      <c r="N145" s="15">
        <v>0.2</v>
      </c>
      <c r="O145" s="15">
        <v>0.25</v>
      </c>
      <c r="P145" s="15">
        <v>0.5</v>
      </c>
      <c r="Q145" s="20">
        <f t="shared" si="7"/>
        <v>0.29166666666666669</v>
      </c>
      <c r="R145" s="21" t="str">
        <f t="shared" si="8"/>
        <v>BAJO</v>
      </c>
    </row>
    <row r="146" spans="1:18" ht="12.75" x14ac:dyDescent="0.2">
      <c r="A146" s="5" t="s">
        <v>354</v>
      </c>
      <c r="B146" s="19">
        <v>26</v>
      </c>
      <c r="C146" s="19" t="str">
        <f t="shared" si="6"/>
        <v>Adulto Joven</v>
      </c>
      <c r="D146" s="19" t="s">
        <v>48</v>
      </c>
      <c r="E146" s="19" t="s">
        <v>104</v>
      </c>
      <c r="F146" s="19" t="s">
        <v>43</v>
      </c>
      <c r="G146" s="19" t="s">
        <v>44</v>
      </c>
      <c r="H146" s="19" t="s">
        <v>45</v>
      </c>
      <c r="I146" s="19" t="s">
        <v>51</v>
      </c>
      <c r="J146" s="19">
        <v>2012</v>
      </c>
      <c r="K146" s="15">
        <v>0</v>
      </c>
      <c r="L146" s="15">
        <v>0</v>
      </c>
      <c r="M146" s="15">
        <v>0</v>
      </c>
      <c r="N146" s="15">
        <v>0</v>
      </c>
      <c r="O146" s="15">
        <v>0</v>
      </c>
      <c r="P146" s="15">
        <v>0</v>
      </c>
      <c r="Q146" s="20">
        <f t="shared" si="7"/>
        <v>0</v>
      </c>
      <c r="R146" s="21" t="str">
        <f t="shared" si="8"/>
        <v>NINGUNO</v>
      </c>
    </row>
    <row r="147" spans="1:18" ht="12.75" x14ac:dyDescent="0.2">
      <c r="A147" s="5" t="s">
        <v>355</v>
      </c>
      <c r="B147" s="19">
        <v>32</v>
      </c>
      <c r="C147" s="19" t="str">
        <f t="shared" si="6"/>
        <v>Adulto</v>
      </c>
      <c r="D147" s="19" t="s">
        <v>41</v>
      </c>
      <c r="E147" s="19" t="s">
        <v>72</v>
      </c>
      <c r="F147" s="19" t="s">
        <v>43</v>
      </c>
      <c r="G147" s="19" t="s">
        <v>47</v>
      </c>
      <c r="H147" s="19" t="s">
        <v>51</v>
      </c>
      <c r="I147" s="19" t="s">
        <v>51</v>
      </c>
      <c r="J147" s="19">
        <v>2010</v>
      </c>
      <c r="K147" s="15">
        <v>0</v>
      </c>
      <c r="L147" s="15">
        <v>0</v>
      </c>
      <c r="M147" s="15">
        <v>0</v>
      </c>
      <c r="N147" s="15">
        <v>0</v>
      </c>
      <c r="O147" s="15">
        <v>0</v>
      </c>
      <c r="P147" s="15">
        <v>0</v>
      </c>
      <c r="Q147" s="20">
        <f t="shared" si="7"/>
        <v>0</v>
      </c>
      <c r="R147" s="21" t="str">
        <f t="shared" si="8"/>
        <v>NINGUNO</v>
      </c>
    </row>
    <row r="148" spans="1:18" ht="12.75" x14ac:dyDescent="0.2">
      <c r="A148" s="5" t="s">
        <v>356</v>
      </c>
      <c r="B148" s="19">
        <v>27</v>
      </c>
      <c r="C148" s="19" t="str">
        <f t="shared" si="6"/>
        <v>Adulto Joven</v>
      </c>
      <c r="D148" s="19" t="s">
        <v>48</v>
      </c>
      <c r="E148" s="19" t="s">
        <v>42</v>
      </c>
      <c r="F148" s="19" t="s">
        <v>43</v>
      </c>
      <c r="G148" s="19" t="s">
        <v>47</v>
      </c>
      <c r="H148" s="19" t="s">
        <v>45</v>
      </c>
      <c r="I148" s="19" t="s">
        <v>45</v>
      </c>
      <c r="J148" s="19">
        <v>2008</v>
      </c>
      <c r="K148" s="15">
        <v>0</v>
      </c>
      <c r="L148" s="15">
        <v>0</v>
      </c>
      <c r="M148" s="15">
        <v>0.4</v>
      </c>
      <c r="N148" s="15">
        <v>0.4</v>
      </c>
      <c r="O148" s="15">
        <v>0.25</v>
      </c>
      <c r="P148" s="15">
        <v>0.5</v>
      </c>
      <c r="Q148" s="20">
        <f t="shared" si="7"/>
        <v>0.25833333333333336</v>
      </c>
      <c r="R148" s="21" t="str">
        <f t="shared" si="8"/>
        <v>BAJO</v>
      </c>
    </row>
    <row r="149" spans="1:18" ht="12.75" x14ac:dyDescent="0.2">
      <c r="A149" s="5" t="s">
        <v>357</v>
      </c>
      <c r="B149" s="19">
        <v>31</v>
      </c>
      <c r="C149" s="19" t="str">
        <f t="shared" si="6"/>
        <v>Adulto</v>
      </c>
      <c r="D149" s="19" t="s">
        <v>48</v>
      </c>
      <c r="E149" s="19" t="s">
        <v>42</v>
      </c>
      <c r="F149" s="19" t="s">
        <v>43</v>
      </c>
      <c r="G149" s="19" t="s">
        <v>70</v>
      </c>
      <c r="H149" s="19" t="s">
        <v>45</v>
      </c>
      <c r="I149" s="19" t="s">
        <v>51</v>
      </c>
      <c r="J149" s="19">
        <v>2014</v>
      </c>
      <c r="K149" s="15">
        <v>0</v>
      </c>
      <c r="L149" s="15">
        <v>0</v>
      </c>
      <c r="M149" s="15">
        <v>0</v>
      </c>
      <c r="N149" s="15">
        <v>0</v>
      </c>
      <c r="O149" s="15">
        <v>0</v>
      </c>
      <c r="P149" s="15">
        <v>0</v>
      </c>
      <c r="Q149" s="20">
        <f t="shared" si="7"/>
        <v>0</v>
      </c>
      <c r="R149" s="21" t="str">
        <f t="shared" si="8"/>
        <v>NINGUNO</v>
      </c>
    </row>
    <row r="150" spans="1:18" ht="12.75" x14ac:dyDescent="0.2">
      <c r="A150" s="5" t="s">
        <v>358</v>
      </c>
      <c r="B150" s="19">
        <v>25</v>
      </c>
      <c r="C150" s="19" t="str">
        <f t="shared" si="6"/>
        <v>Adulto Joven</v>
      </c>
      <c r="D150" s="19" t="s">
        <v>41</v>
      </c>
      <c r="E150" s="19" t="s">
        <v>105</v>
      </c>
      <c r="F150" s="19" t="s">
        <v>50</v>
      </c>
      <c r="G150" s="19" t="s">
        <v>44</v>
      </c>
      <c r="H150" s="19" t="s">
        <v>45</v>
      </c>
      <c r="I150" s="19" t="s">
        <v>45</v>
      </c>
      <c r="J150" s="19">
        <v>2011</v>
      </c>
      <c r="K150" s="15">
        <v>0</v>
      </c>
      <c r="L150" s="15">
        <v>0</v>
      </c>
      <c r="M150" s="15">
        <v>0</v>
      </c>
      <c r="N150" s="15">
        <v>0</v>
      </c>
      <c r="O150" s="15">
        <v>0</v>
      </c>
      <c r="P150" s="15">
        <v>0</v>
      </c>
      <c r="Q150" s="20">
        <f t="shared" si="7"/>
        <v>0</v>
      </c>
      <c r="R150" s="21" t="str">
        <f t="shared" si="8"/>
        <v>NINGUNO</v>
      </c>
    </row>
    <row r="151" spans="1:18" ht="12.75" x14ac:dyDescent="0.2">
      <c r="A151" s="5" t="s">
        <v>359</v>
      </c>
      <c r="B151" s="19">
        <v>27</v>
      </c>
      <c r="C151" s="19" t="str">
        <f t="shared" si="6"/>
        <v>Adulto Joven</v>
      </c>
      <c r="D151" s="19" t="s">
        <v>41</v>
      </c>
      <c r="E151" s="19" t="s">
        <v>72</v>
      </c>
      <c r="F151" s="19" t="s">
        <v>43</v>
      </c>
      <c r="G151" s="19" t="s">
        <v>47</v>
      </c>
      <c r="H151" s="19" t="s">
        <v>51</v>
      </c>
      <c r="I151" s="19" t="s">
        <v>49</v>
      </c>
      <c r="J151" s="19">
        <v>2011</v>
      </c>
      <c r="K151" s="15">
        <v>0</v>
      </c>
      <c r="L151" s="15">
        <v>0</v>
      </c>
      <c r="M151" s="15">
        <v>0.8</v>
      </c>
      <c r="N151" s="15">
        <v>0.6</v>
      </c>
      <c r="O151" s="15">
        <v>0.25</v>
      </c>
      <c r="P151" s="15">
        <v>1</v>
      </c>
      <c r="Q151" s="20">
        <f t="shared" si="7"/>
        <v>0.44166666666666665</v>
      </c>
      <c r="R151" s="21" t="str">
        <f t="shared" si="8"/>
        <v>BAJO</v>
      </c>
    </row>
    <row r="152" spans="1:18" ht="12.75" x14ac:dyDescent="0.2">
      <c r="A152" s="5" t="s">
        <v>360</v>
      </c>
      <c r="B152" s="19">
        <v>20</v>
      </c>
      <c r="C152" s="19" t="str">
        <f t="shared" si="6"/>
        <v>Adulto Joven</v>
      </c>
      <c r="D152" s="19" t="s">
        <v>48</v>
      </c>
      <c r="E152" s="19" t="s">
        <v>66</v>
      </c>
      <c r="F152" s="19" t="s">
        <v>43</v>
      </c>
      <c r="G152" s="19" t="s">
        <v>47</v>
      </c>
      <c r="H152" s="19" t="s">
        <v>51</v>
      </c>
      <c r="I152" s="19" t="s">
        <v>51</v>
      </c>
      <c r="J152" s="19">
        <v>2010</v>
      </c>
      <c r="K152" s="15">
        <v>0</v>
      </c>
      <c r="L152" s="15">
        <v>0</v>
      </c>
      <c r="M152" s="15">
        <v>0</v>
      </c>
      <c r="N152" s="15">
        <v>0</v>
      </c>
      <c r="O152" s="15">
        <v>0</v>
      </c>
      <c r="P152" s="15">
        <v>0</v>
      </c>
      <c r="Q152" s="20">
        <f t="shared" si="7"/>
        <v>0</v>
      </c>
      <c r="R152" s="21" t="str">
        <f t="shared" si="8"/>
        <v>NINGUNO</v>
      </c>
    </row>
    <row r="153" spans="1:18" ht="12.75" x14ac:dyDescent="0.2">
      <c r="A153" s="5" t="s">
        <v>361</v>
      </c>
      <c r="B153" s="19">
        <v>28</v>
      </c>
      <c r="C153" s="19" t="str">
        <f t="shared" si="6"/>
        <v>Adulto Joven</v>
      </c>
      <c r="D153" s="19" t="s">
        <v>41</v>
      </c>
      <c r="E153" s="19" t="s">
        <v>106</v>
      </c>
      <c r="F153" s="19" t="s">
        <v>43</v>
      </c>
      <c r="G153" s="19" t="s">
        <v>47</v>
      </c>
      <c r="H153" s="19" t="s">
        <v>45</v>
      </c>
      <c r="I153" s="19" t="s">
        <v>49</v>
      </c>
      <c r="J153" s="19">
        <v>2015</v>
      </c>
      <c r="K153" s="15">
        <v>0</v>
      </c>
      <c r="L153" s="15">
        <v>0</v>
      </c>
      <c r="M153" s="15">
        <v>0.2</v>
      </c>
      <c r="N153" s="15">
        <v>0.2</v>
      </c>
      <c r="O153" s="15">
        <v>0.5</v>
      </c>
      <c r="P153" s="15">
        <v>1</v>
      </c>
      <c r="Q153" s="20">
        <f t="shared" si="7"/>
        <v>0.31666666666666665</v>
      </c>
      <c r="R153" s="21" t="str">
        <f t="shared" si="8"/>
        <v>BAJO</v>
      </c>
    </row>
    <row r="154" spans="1:18" ht="12.75" x14ac:dyDescent="0.2">
      <c r="A154" s="5" t="s">
        <v>362</v>
      </c>
      <c r="B154" s="19">
        <v>27</v>
      </c>
      <c r="C154" s="19" t="str">
        <f t="shared" si="6"/>
        <v>Adulto Joven</v>
      </c>
      <c r="D154" s="19" t="s">
        <v>48</v>
      </c>
      <c r="E154" s="19" t="s">
        <v>42</v>
      </c>
      <c r="F154" s="19" t="s">
        <v>43</v>
      </c>
      <c r="G154" s="19" t="s">
        <v>47</v>
      </c>
      <c r="H154" s="19" t="s">
        <v>45</v>
      </c>
      <c r="I154" s="19" t="s">
        <v>45</v>
      </c>
      <c r="J154" s="19">
        <v>2010</v>
      </c>
      <c r="K154" s="15">
        <v>0</v>
      </c>
      <c r="L154" s="15">
        <v>0</v>
      </c>
      <c r="M154" s="15">
        <v>0.4</v>
      </c>
      <c r="N154" s="15">
        <v>0.4</v>
      </c>
      <c r="O154" s="15">
        <v>0.25</v>
      </c>
      <c r="P154" s="15">
        <v>0.5</v>
      </c>
      <c r="Q154" s="20">
        <f t="shared" si="7"/>
        <v>0.25833333333333336</v>
      </c>
      <c r="R154" s="21" t="str">
        <f t="shared" si="8"/>
        <v>BAJO</v>
      </c>
    </row>
    <row r="155" spans="1:18" ht="12.75" x14ac:dyDescent="0.2">
      <c r="A155" s="5" t="s">
        <v>363</v>
      </c>
      <c r="B155" s="19">
        <v>24</v>
      </c>
      <c r="C155" s="19" t="str">
        <f t="shared" si="6"/>
        <v>Adulto Joven</v>
      </c>
      <c r="D155" s="19" t="s">
        <v>48</v>
      </c>
      <c r="E155" s="19" t="s">
        <v>57</v>
      </c>
      <c r="F155" s="19" t="s">
        <v>43</v>
      </c>
      <c r="G155" s="19" t="s">
        <v>44</v>
      </c>
      <c r="H155" s="19" t="s">
        <v>45</v>
      </c>
      <c r="I155" s="19" t="s">
        <v>45</v>
      </c>
      <c r="J155" s="19">
        <v>2007</v>
      </c>
      <c r="K155" s="15">
        <v>0</v>
      </c>
      <c r="L155" s="15">
        <v>0</v>
      </c>
      <c r="M155" s="15">
        <v>0</v>
      </c>
      <c r="N155" s="15">
        <v>0</v>
      </c>
      <c r="O155" s="15">
        <v>0</v>
      </c>
      <c r="P155" s="15">
        <v>0</v>
      </c>
      <c r="Q155" s="20">
        <f t="shared" si="7"/>
        <v>0</v>
      </c>
      <c r="R155" s="21" t="str">
        <f t="shared" si="8"/>
        <v>NINGUNO</v>
      </c>
    </row>
    <row r="156" spans="1:18" ht="12.75" x14ac:dyDescent="0.2">
      <c r="A156" s="5" t="s">
        <v>364</v>
      </c>
      <c r="B156" s="19">
        <v>27</v>
      </c>
      <c r="C156" s="19" t="str">
        <f t="shared" si="6"/>
        <v>Adulto Joven</v>
      </c>
      <c r="D156" s="19" t="s">
        <v>48</v>
      </c>
      <c r="E156" s="19" t="s">
        <v>107</v>
      </c>
      <c r="F156" s="19" t="s">
        <v>50</v>
      </c>
      <c r="G156" s="19" t="s">
        <v>70</v>
      </c>
      <c r="H156" s="19" t="s">
        <v>49</v>
      </c>
      <c r="I156" s="19" t="s">
        <v>49</v>
      </c>
      <c r="J156" s="19">
        <v>2016</v>
      </c>
      <c r="K156" s="15">
        <v>1</v>
      </c>
      <c r="L156" s="15">
        <v>1</v>
      </c>
      <c r="M156" s="15">
        <v>0.8</v>
      </c>
      <c r="N156" s="15">
        <v>0.2</v>
      </c>
      <c r="O156" s="15">
        <v>0.25</v>
      </c>
      <c r="P156" s="15">
        <v>1</v>
      </c>
      <c r="Q156" s="20">
        <f t="shared" si="7"/>
        <v>0.70833333333333337</v>
      </c>
      <c r="R156" s="21" t="str">
        <f t="shared" si="8"/>
        <v>MEDIO</v>
      </c>
    </row>
    <row r="157" spans="1:18" ht="12.75" x14ac:dyDescent="0.2">
      <c r="A157" s="5" t="s">
        <v>365</v>
      </c>
      <c r="B157" s="19">
        <v>25</v>
      </c>
      <c r="C157" s="19" t="str">
        <f t="shared" si="6"/>
        <v>Adulto Joven</v>
      </c>
      <c r="D157" s="19" t="s">
        <v>48</v>
      </c>
      <c r="E157" s="19" t="s">
        <v>57</v>
      </c>
      <c r="F157" s="19" t="s">
        <v>43</v>
      </c>
      <c r="G157" s="19" t="s">
        <v>44</v>
      </c>
      <c r="H157" s="19" t="s">
        <v>45</v>
      </c>
      <c r="I157" s="19" t="s">
        <v>49</v>
      </c>
      <c r="J157" s="19">
        <v>2008</v>
      </c>
      <c r="K157" s="15">
        <v>0</v>
      </c>
      <c r="L157" s="15">
        <v>0</v>
      </c>
      <c r="M157" s="15">
        <v>0</v>
      </c>
      <c r="N157" s="15">
        <v>0</v>
      </c>
      <c r="O157" s="15">
        <v>0</v>
      </c>
      <c r="P157" s="15">
        <v>0</v>
      </c>
      <c r="Q157" s="20">
        <f t="shared" si="7"/>
        <v>0</v>
      </c>
      <c r="R157" s="21" t="str">
        <f t="shared" si="8"/>
        <v>NINGUNO</v>
      </c>
    </row>
    <row r="158" spans="1:18" ht="12.75" x14ac:dyDescent="0.2">
      <c r="A158" s="5" t="s">
        <v>366</v>
      </c>
      <c r="B158" s="19">
        <v>30</v>
      </c>
      <c r="C158" s="19" t="str">
        <f t="shared" si="6"/>
        <v>Adulto</v>
      </c>
      <c r="D158" s="19" t="s">
        <v>48</v>
      </c>
      <c r="E158" s="19" t="s">
        <v>42</v>
      </c>
      <c r="F158" s="19" t="s">
        <v>43</v>
      </c>
      <c r="G158" s="19" t="s">
        <v>70</v>
      </c>
      <c r="H158" s="19" t="s">
        <v>45</v>
      </c>
      <c r="I158" s="19" t="s">
        <v>51</v>
      </c>
      <c r="J158" s="19">
        <v>2012</v>
      </c>
      <c r="K158" s="15">
        <v>0</v>
      </c>
      <c r="L158" s="15">
        <v>0</v>
      </c>
      <c r="M158" s="15">
        <v>0</v>
      </c>
      <c r="N158" s="15">
        <v>0</v>
      </c>
      <c r="O158" s="15">
        <v>0</v>
      </c>
      <c r="P158" s="15">
        <v>0</v>
      </c>
      <c r="Q158" s="20">
        <f t="shared" si="7"/>
        <v>0</v>
      </c>
      <c r="R158" s="21" t="str">
        <f t="shared" si="8"/>
        <v>NINGUNO</v>
      </c>
    </row>
    <row r="159" spans="1:18" ht="12.75" x14ac:dyDescent="0.2">
      <c r="A159" s="5" t="s">
        <v>367</v>
      </c>
      <c r="B159" s="19">
        <v>25</v>
      </c>
      <c r="C159" s="19" t="str">
        <f t="shared" si="6"/>
        <v>Adulto Joven</v>
      </c>
      <c r="D159" s="19" t="s">
        <v>48</v>
      </c>
      <c r="E159" s="19" t="s">
        <v>42</v>
      </c>
      <c r="F159" s="19" t="s">
        <v>43</v>
      </c>
      <c r="G159" s="19" t="s">
        <v>44</v>
      </c>
      <c r="H159" s="19" t="s">
        <v>51</v>
      </c>
      <c r="I159" s="19" t="s">
        <v>51</v>
      </c>
      <c r="J159" s="19">
        <v>2002</v>
      </c>
      <c r="K159" s="15">
        <v>0</v>
      </c>
      <c r="L159" s="15">
        <v>1</v>
      </c>
      <c r="M159" s="15">
        <v>0.6</v>
      </c>
      <c r="N159" s="15">
        <v>0.6</v>
      </c>
      <c r="O159" s="15">
        <v>0</v>
      </c>
      <c r="P159" s="15">
        <v>1</v>
      </c>
      <c r="Q159" s="20">
        <f t="shared" si="7"/>
        <v>0.53333333333333333</v>
      </c>
      <c r="R159" s="21" t="str">
        <f t="shared" si="8"/>
        <v>MEDIO</v>
      </c>
    </row>
    <row r="160" spans="1:18" ht="12.75" x14ac:dyDescent="0.2">
      <c r="A160" s="5" t="s">
        <v>368</v>
      </c>
      <c r="B160" s="19">
        <v>24</v>
      </c>
      <c r="C160" s="19" t="str">
        <f t="shared" si="6"/>
        <v>Adulto Joven</v>
      </c>
      <c r="D160" s="19" t="s">
        <v>48</v>
      </c>
      <c r="E160" s="19" t="s">
        <v>72</v>
      </c>
      <c r="F160" s="19" t="s">
        <v>43</v>
      </c>
      <c r="G160" s="19" t="s">
        <v>47</v>
      </c>
      <c r="H160" s="19" t="s">
        <v>45</v>
      </c>
      <c r="I160" s="19" t="s">
        <v>45</v>
      </c>
      <c r="J160" s="19">
        <v>2010</v>
      </c>
      <c r="K160" s="15">
        <v>0</v>
      </c>
      <c r="L160" s="15">
        <v>0</v>
      </c>
      <c r="M160" s="15">
        <v>0</v>
      </c>
      <c r="N160" s="15">
        <v>0</v>
      </c>
      <c r="O160" s="15">
        <v>0</v>
      </c>
      <c r="P160" s="15">
        <v>0</v>
      </c>
      <c r="Q160" s="20">
        <f t="shared" si="7"/>
        <v>0</v>
      </c>
      <c r="R160" s="21" t="str">
        <f t="shared" si="8"/>
        <v>NINGUNO</v>
      </c>
    </row>
    <row r="161" spans="1:18" ht="12.75" x14ac:dyDescent="0.2">
      <c r="A161" s="5" t="s">
        <v>369</v>
      </c>
      <c r="B161" s="19">
        <v>24</v>
      </c>
      <c r="C161" s="19" t="str">
        <f t="shared" si="6"/>
        <v>Adulto Joven</v>
      </c>
      <c r="D161" s="19" t="s">
        <v>48</v>
      </c>
      <c r="E161" s="19" t="s">
        <v>42</v>
      </c>
      <c r="F161" s="19" t="s">
        <v>43</v>
      </c>
      <c r="G161" s="19" t="s">
        <v>47</v>
      </c>
      <c r="H161" s="19" t="s">
        <v>45</v>
      </c>
      <c r="I161" s="19" t="s">
        <v>45</v>
      </c>
      <c r="J161" s="19">
        <v>2007</v>
      </c>
      <c r="K161" s="15">
        <v>0</v>
      </c>
      <c r="L161" s="15">
        <v>0</v>
      </c>
      <c r="M161" s="15">
        <v>0</v>
      </c>
      <c r="N161" s="15">
        <v>0</v>
      </c>
      <c r="O161" s="15">
        <v>0</v>
      </c>
      <c r="P161" s="15">
        <v>0</v>
      </c>
      <c r="Q161" s="20">
        <f t="shared" si="7"/>
        <v>0</v>
      </c>
      <c r="R161" s="21" t="str">
        <f t="shared" si="8"/>
        <v>NINGUNO</v>
      </c>
    </row>
    <row r="162" spans="1:18" ht="12.75" x14ac:dyDescent="0.2">
      <c r="A162" s="5" t="s">
        <v>370</v>
      </c>
      <c r="B162" s="19">
        <v>24</v>
      </c>
      <c r="C162" s="19" t="str">
        <f t="shared" si="6"/>
        <v>Adulto Joven</v>
      </c>
      <c r="D162" s="19" t="s">
        <v>41</v>
      </c>
      <c r="E162" s="19" t="s">
        <v>46</v>
      </c>
      <c r="F162" s="19" t="s">
        <v>43</v>
      </c>
      <c r="G162" s="19" t="s">
        <v>47</v>
      </c>
      <c r="H162" s="19" t="s">
        <v>45</v>
      </c>
      <c r="I162" s="19" t="s">
        <v>45</v>
      </c>
      <c r="J162" s="19">
        <v>2011</v>
      </c>
      <c r="K162" s="15">
        <v>0</v>
      </c>
      <c r="L162" s="15">
        <v>0</v>
      </c>
      <c r="M162" s="15">
        <v>0</v>
      </c>
      <c r="N162" s="15">
        <v>0</v>
      </c>
      <c r="O162" s="15">
        <v>0</v>
      </c>
      <c r="P162" s="15">
        <v>0</v>
      </c>
      <c r="Q162" s="20">
        <f t="shared" si="7"/>
        <v>0</v>
      </c>
      <c r="R162" s="21" t="str">
        <f t="shared" si="8"/>
        <v>NINGUNO</v>
      </c>
    </row>
    <row r="163" spans="1:18" ht="12.75" x14ac:dyDescent="0.2">
      <c r="A163" s="5" t="s">
        <v>371</v>
      </c>
      <c r="B163" s="19">
        <v>62</v>
      </c>
      <c r="C163" s="19" t="str">
        <f t="shared" si="6"/>
        <v>Adulto Mayor</v>
      </c>
      <c r="D163" s="19" t="s">
        <v>41</v>
      </c>
      <c r="E163" s="19" t="s">
        <v>42</v>
      </c>
      <c r="F163" s="19" t="s">
        <v>43</v>
      </c>
      <c r="G163" s="19" t="s">
        <v>44</v>
      </c>
      <c r="H163" s="19" t="s">
        <v>65</v>
      </c>
      <c r="I163" s="19" t="s">
        <v>51</v>
      </c>
      <c r="J163" s="19">
        <v>2012</v>
      </c>
      <c r="K163" s="15">
        <v>0</v>
      </c>
      <c r="L163" s="15">
        <v>0</v>
      </c>
      <c r="M163" s="15">
        <v>0</v>
      </c>
      <c r="N163" s="15">
        <v>0</v>
      </c>
      <c r="O163" s="15">
        <v>0</v>
      </c>
      <c r="P163" s="15">
        <v>0</v>
      </c>
      <c r="Q163" s="20">
        <f t="shared" si="7"/>
        <v>0</v>
      </c>
      <c r="R163" s="21" t="str">
        <f t="shared" si="8"/>
        <v>NINGUNO</v>
      </c>
    </row>
    <row r="164" spans="1:18" ht="12.75" x14ac:dyDescent="0.2">
      <c r="A164" s="5" t="s">
        <v>372</v>
      </c>
      <c r="B164" s="19">
        <v>55</v>
      </c>
      <c r="C164" s="19" t="str">
        <f t="shared" si="6"/>
        <v>Adulto</v>
      </c>
      <c r="D164" s="19" t="s">
        <v>41</v>
      </c>
      <c r="E164" s="19" t="s">
        <v>42</v>
      </c>
      <c r="F164" s="19" t="s">
        <v>43</v>
      </c>
      <c r="G164" s="19" t="s">
        <v>44</v>
      </c>
      <c r="H164" s="19" t="s">
        <v>45</v>
      </c>
      <c r="I164" s="19" t="s">
        <v>45</v>
      </c>
      <c r="J164" s="19">
        <v>2010</v>
      </c>
      <c r="K164" s="15">
        <v>0</v>
      </c>
      <c r="L164" s="15">
        <v>0</v>
      </c>
      <c r="M164" s="15">
        <v>0</v>
      </c>
      <c r="N164" s="15">
        <v>0</v>
      </c>
      <c r="O164" s="15">
        <v>0</v>
      </c>
      <c r="P164" s="15">
        <v>0</v>
      </c>
      <c r="Q164" s="20">
        <f t="shared" si="7"/>
        <v>0</v>
      </c>
      <c r="R164" s="21" t="str">
        <f t="shared" si="8"/>
        <v>NINGUNO</v>
      </c>
    </row>
    <row r="165" spans="1:18" ht="12.75" x14ac:dyDescent="0.2">
      <c r="A165" s="5" t="s">
        <v>373</v>
      </c>
      <c r="B165" s="19">
        <v>82</v>
      </c>
      <c r="C165" s="19" t="str">
        <f t="shared" si="6"/>
        <v>Adulto Mayor</v>
      </c>
      <c r="D165" s="19" t="s">
        <v>48</v>
      </c>
      <c r="E165" s="19" t="s">
        <v>108</v>
      </c>
      <c r="F165" s="19" t="s">
        <v>43</v>
      </c>
      <c r="G165" s="19" t="s">
        <v>47</v>
      </c>
      <c r="H165" s="19" t="s">
        <v>65</v>
      </c>
      <c r="I165" s="19" t="s">
        <v>65</v>
      </c>
      <c r="J165" s="19">
        <v>2019</v>
      </c>
      <c r="K165" s="15">
        <v>0</v>
      </c>
      <c r="L165" s="15">
        <v>0</v>
      </c>
      <c r="M165" s="15">
        <v>0</v>
      </c>
      <c r="N165" s="15">
        <v>0</v>
      </c>
      <c r="O165" s="15">
        <v>0</v>
      </c>
      <c r="P165" s="15">
        <v>0</v>
      </c>
      <c r="Q165" s="20">
        <f t="shared" si="7"/>
        <v>0</v>
      </c>
      <c r="R165" s="21" t="str">
        <f t="shared" si="8"/>
        <v>NINGUNO</v>
      </c>
    </row>
    <row r="166" spans="1:18" ht="12.75" x14ac:dyDescent="0.2">
      <c r="A166" s="5" t="s">
        <v>374</v>
      </c>
      <c r="B166" s="19">
        <v>52</v>
      </c>
      <c r="C166" s="19" t="str">
        <f t="shared" si="6"/>
        <v>Adulto</v>
      </c>
      <c r="D166" s="19" t="s">
        <v>48</v>
      </c>
      <c r="E166" s="19" t="s">
        <v>109</v>
      </c>
      <c r="F166" s="19" t="s">
        <v>43</v>
      </c>
      <c r="G166" s="19" t="s">
        <v>44</v>
      </c>
      <c r="H166" s="19" t="s">
        <v>49</v>
      </c>
      <c r="I166" s="19" t="s">
        <v>45</v>
      </c>
      <c r="J166" s="19">
        <v>2010</v>
      </c>
      <c r="K166" s="15">
        <v>0</v>
      </c>
      <c r="L166" s="15">
        <v>0</v>
      </c>
      <c r="M166" s="15">
        <v>0</v>
      </c>
      <c r="N166" s="15">
        <v>0</v>
      </c>
      <c r="O166" s="15">
        <v>0</v>
      </c>
      <c r="P166" s="15">
        <v>0</v>
      </c>
      <c r="Q166" s="20">
        <f t="shared" si="7"/>
        <v>0</v>
      </c>
      <c r="R166" s="21" t="str">
        <f t="shared" si="8"/>
        <v>NINGUNO</v>
      </c>
    </row>
    <row r="167" spans="1:18" ht="12.75" x14ac:dyDescent="0.2">
      <c r="A167" s="5" t="s">
        <v>375</v>
      </c>
      <c r="B167" s="19">
        <v>54</v>
      </c>
      <c r="C167" s="19" t="str">
        <f t="shared" si="6"/>
        <v>Adulto</v>
      </c>
      <c r="D167" s="19" t="s">
        <v>41</v>
      </c>
      <c r="E167" s="19" t="s">
        <v>109</v>
      </c>
      <c r="F167" s="19" t="s">
        <v>43</v>
      </c>
      <c r="G167" s="19" t="s">
        <v>47</v>
      </c>
      <c r="H167" s="19" t="s">
        <v>51</v>
      </c>
      <c r="I167" s="19" t="s">
        <v>51</v>
      </c>
      <c r="J167" s="19">
        <v>2010</v>
      </c>
      <c r="K167" s="15">
        <v>0</v>
      </c>
      <c r="L167" s="15">
        <v>0</v>
      </c>
      <c r="M167" s="15">
        <v>0</v>
      </c>
      <c r="N167" s="15">
        <v>0</v>
      </c>
      <c r="O167" s="15">
        <v>0</v>
      </c>
      <c r="P167" s="15">
        <v>0</v>
      </c>
      <c r="Q167" s="20">
        <f t="shared" si="7"/>
        <v>0</v>
      </c>
      <c r="R167" s="21" t="str">
        <f t="shared" si="8"/>
        <v>NINGUNO</v>
      </c>
    </row>
    <row r="168" spans="1:18" ht="12.75" x14ac:dyDescent="0.2">
      <c r="A168" s="5" t="s">
        <v>376</v>
      </c>
      <c r="B168" s="19">
        <v>51</v>
      </c>
      <c r="C168" s="19" t="str">
        <f t="shared" si="6"/>
        <v>Adulto</v>
      </c>
      <c r="D168" s="19" t="s">
        <v>41</v>
      </c>
      <c r="E168" s="19" t="s">
        <v>110</v>
      </c>
      <c r="F168" s="19" t="s">
        <v>43</v>
      </c>
      <c r="G168" s="19" t="s">
        <v>44</v>
      </c>
      <c r="H168" s="19" t="s">
        <v>49</v>
      </c>
      <c r="I168" s="19" t="s">
        <v>45</v>
      </c>
      <c r="J168" s="19">
        <v>2010</v>
      </c>
      <c r="K168" s="15">
        <v>0</v>
      </c>
      <c r="L168" s="15">
        <v>0</v>
      </c>
      <c r="M168" s="15">
        <v>0</v>
      </c>
      <c r="N168" s="15">
        <v>0</v>
      </c>
      <c r="O168" s="15">
        <v>0</v>
      </c>
      <c r="P168" s="15">
        <v>0</v>
      </c>
      <c r="Q168" s="20">
        <f t="shared" si="7"/>
        <v>0</v>
      </c>
      <c r="R168" s="21" t="str">
        <f t="shared" si="8"/>
        <v>NINGUNO</v>
      </c>
    </row>
    <row r="169" spans="1:18" ht="12.75" x14ac:dyDescent="0.2">
      <c r="A169" s="5" t="s">
        <v>377</v>
      </c>
      <c r="B169" s="19">
        <v>58</v>
      </c>
      <c r="C169" s="19" t="str">
        <f t="shared" si="6"/>
        <v>Adulto</v>
      </c>
      <c r="D169" s="19" t="s">
        <v>41</v>
      </c>
      <c r="E169" s="19" t="s">
        <v>111</v>
      </c>
      <c r="F169" s="19" t="s">
        <v>43</v>
      </c>
      <c r="G169" s="19" t="s">
        <v>47</v>
      </c>
      <c r="H169" s="19" t="s">
        <v>51</v>
      </c>
      <c r="I169" s="19" t="s">
        <v>51</v>
      </c>
      <c r="J169" s="19">
        <v>2015</v>
      </c>
      <c r="K169" s="15">
        <v>0</v>
      </c>
      <c r="L169" s="15">
        <v>0</v>
      </c>
      <c r="M169" s="15">
        <v>0</v>
      </c>
      <c r="N169" s="15">
        <v>0</v>
      </c>
      <c r="O169" s="15">
        <v>0</v>
      </c>
      <c r="P169" s="15">
        <v>0</v>
      </c>
      <c r="Q169" s="20">
        <f t="shared" si="7"/>
        <v>0</v>
      </c>
      <c r="R169" s="21" t="str">
        <f t="shared" si="8"/>
        <v>NINGUNO</v>
      </c>
    </row>
    <row r="170" spans="1:18" ht="12.75" x14ac:dyDescent="0.2">
      <c r="A170" s="5" t="s">
        <v>378</v>
      </c>
      <c r="B170" s="19">
        <v>55</v>
      </c>
      <c r="C170" s="19" t="str">
        <f t="shared" si="6"/>
        <v>Adulto</v>
      </c>
      <c r="D170" s="19" t="s">
        <v>41</v>
      </c>
      <c r="E170" s="19" t="s">
        <v>71</v>
      </c>
      <c r="F170" s="19" t="s">
        <v>43</v>
      </c>
      <c r="G170" s="19" t="s">
        <v>44</v>
      </c>
      <c r="H170" s="19" t="s">
        <v>45</v>
      </c>
      <c r="I170" s="19" t="s">
        <v>45</v>
      </c>
      <c r="J170" s="19">
        <v>2010</v>
      </c>
      <c r="K170" s="15">
        <v>0</v>
      </c>
      <c r="L170" s="15">
        <v>0</v>
      </c>
      <c r="M170" s="15">
        <v>0.8</v>
      </c>
      <c r="N170" s="15">
        <v>0.4</v>
      </c>
      <c r="O170" s="15">
        <v>1</v>
      </c>
      <c r="P170" s="15">
        <v>0.5</v>
      </c>
      <c r="Q170" s="20">
        <f t="shared" si="7"/>
        <v>0.45</v>
      </c>
      <c r="R170" s="21" t="str">
        <f t="shared" si="8"/>
        <v>BAJO</v>
      </c>
    </row>
    <row r="171" spans="1:18" ht="12.75" x14ac:dyDescent="0.2">
      <c r="A171" s="5" t="s">
        <v>379</v>
      </c>
      <c r="B171" s="19">
        <v>68</v>
      </c>
      <c r="C171" s="19" t="str">
        <f t="shared" si="6"/>
        <v>Adulto Mayor</v>
      </c>
      <c r="D171" s="19" t="s">
        <v>41</v>
      </c>
      <c r="E171" s="19" t="s">
        <v>42</v>
      </c>
      <c r="F171" s="19" t="s">
        <v>43</v>
      </c>
      <c r="G171" s="19" t="s">
        <v>68</v>
      </c>
      <c r="H171" s="19" t="s">
        <v>65</v>
      </c>
      <c r="I171" s="19" t="s">
        <v>51</v>
      </c>
      <c r="J171" s="19">
        <v>2017</v>
      </c>
      <c r="K171" s="15">
        <v>0</v>
      </c>
      <c r="L171" s="15">
        <v>0</v>
      </c>
      <c r="M171" s="15">
        <v>0</v>
      </c>
      <c r="N171" s="15">
        <v>0</v>
      </c>
      <c r="O171" s="15">
        <v>0</v>
      </c>
      <c r="P171" s="15">
        <v>0</v>
      </c>
      <c r="Q171" s="20">
        <f t="shared" si="7"/>
        <v>0</v>
      </c>
      <c r="R171" s="21" t="str">
        <f t="shared" si="8"/>
        <v>NINGUNO</v>
      </c>
    </row>
    <row r="172" spans="1:18" ht="12.75" x14ac:dyDescent="0.2">
      <c r="A172" s="5" t="s">
        <v>380</v>
      </c>
      <c r="B172" s="19">
        <v>62</v>
      </c>
      <c r="C172" s="19" t="str">
        <f t="shared" si="6"/>
        <v>Adulto Mayor</v>
      </c>
      <c r="D172" s="19" t="s">
        <v>48</v>
      </c>
      <c r="E172" s="19" t="s">
        <v>57</v>
      </c>
      <c r="F172" s="19" t="s">
        <v>43</v>
      </c>
      <c r="G172" s="19" t="s">
        <v>44</v>
      </c>
      <c r="H172" s="19" t="s">
        <v>49</v>
      </c>
      <c r="I172" s="19" t="s">
        <v>45</v>
      </c>
      <c r="J172" s="19">
        <v>2016</v>
      </c>
      <c r="K172" s="15">
        <v>0</v>
      </c>
      <c r="L172" s="15">
        <v>0</v>
      </c>
      <c r="M172" s="15">
        <v>0</v>
      </c>
      <c r="N172" s="15">
        <v>0</v>
      </c>
      <c r="O172" s="15">
        <v>0</v>
      </c>
      <c r="P172" s="15">
        <v>0</v>
      </c>
      <c r="Q172" s="20">
        <f t="shared" si="7"/>
        <v>0</v>
      </c>
      <c r="R172" s="21" t="str">
        <f t="shared" si="8"/>
        <v>NINGUNO</v>
      </c>
    </row>
    <row r="173" spans="1:18" ht="12.75" x14ac:dyDescent="0.2">
      <c r="A173" s="5" t="s">
        <v>381</v>
      </c>
      <c r="B173" s="19">
        <v>51</v>
      </c>
      <c r="C173" s="19" t="str">
        <f t="shared" si="6"/>
        <v>Adulto</v>
      </c>
      <c r="D173" s="19" t="s">
        <v>41</v>
      </c>
      <c r="E173" s="19" t="s">
        <v>112</v>
      </c>
      <c r="F173" s="19" t="s">
        <v>43</v>
      </c>
      <c r="G173" s="19" t="s">
        <v>44</v>
      </c>
      <c r="H173" s="19" t="s">
        <v>49</v>
      </c>
      <c r="I173" s="19" t="s">
        <v>49</v>
      </c>
      <c r="J173" s="19">
        <v>2000</v>
      </c>
      <c r="K173" s="15">
        <v>0</v>
      </c>
      <c r="L173" s="15">
        <v>0</v>
      </c>
      <c r="M173" s="15">
        <v>0.2</v>
      </c>
      <c r="N173" s="15">
        <v>0.2</v>
      </c>
      <c r="O173" s="15">
        <v>0</v>
      </c>
      <c r="P173" s="15">
        <v>1</v>
      </c>
      <c r="Q173" s="20">
        <f t="shared" si="7"/>
        <v>0.23333333333333331</v>
      </c>
      <c r="R173" s="21" t="str">
        <f t="shared" si="8"/>
        <v>NINGUNO</v>
      </c>
    </row>
    <row r="174" spans="1:18" ht="12.75" x14ac:dyDescent="0.2">
      <c r="A174" s="5" t="s">
        <v>382</v>
      </c>
      <c r="B174" s="19">
        <v>53</v>
      </c>
      <c r="C174" s="19" t="str">
        <f t="shared" si="6"/>
        <v>Adulto</v>
      </c>
      <c r="D174" s="19" t="s">
        <v>41</v>
      </c>
      <c r="E174" s="19" t="s">
        <v>71</v>
      </c>
      <c r="F174" s="19" t="s">
        <v>43</v>
      </c>
      <c r="G174" s="19" t="s">
        <v>44</v>
      </c>
      <c r="H174" s="19" t="s">
        <v>45</v>
      </c>
      <c r="I174" s="19" t="s">
        <v>45</v>
      </c>
      <c r="J174" s="19">
        <v>2010</v>
      </c>
      <c r="K174" s="15">
        <v>0</v>
      </c>
      <c r="L174" s="15">
        <v>0</v>
      </c>
      <c r="M174" s="15">
        <v>0.4</v>
      </c>
      <c r="N174" s="15">
        <v>0.4</v>
      </c>
      <c r="O174" s="15">
        <v>0.5</v>
      </c>
      <c r="P174" s="15">
        <v>1</v>
      </c>
      <c r="Q174" s="20">
        <f t="shared" si="7"/>
        <v>0.3833333333333333</v>
      </c>
      <c r="R174" s="21" t="str">
        <f t="shared" si="8"/>
        <v>BAJO</v>
      </c>
    </row>
    <row r="175" spans="1:18" ht="12.75" x14ac:dyDescent="0.2">
      <c r="A175" s="5" t="s">
        <v>383</v>
      </c>
      <c r="B175" s="19">
        <v>51</v>
      </c>
      <c r="C175" s="19" t="str">
        <f t="shared" si="6"/>
        <v>Adulto</v>
      </c>
      <c r="D175" s="19" t="s">
        <v>48</v>
      </c>
      <c r="E175" s="19" t="s">
        <v>74</v>
      </c>
      <c r="F175" s="19" t="s">
        <v>50</v>
      </c>
      <c r="G175" s="19" t="s">
        <v>44</v>
      </c>
      <c r="H175" s="19" t="s">
        <v>49</v>
      </c>
      <c r="I175" s="19" t="s">
        <v>49</v>
      </c>
      <c r="J175" s="19">
        <v>2005</v>
      </c>
      <c r="K175" s="15">
        <v>1</v>
      </c>
      <c r="L175" s="15">
        <v>1</v>
      </c>
      <c r="M175" s="15">
        <v>0.2</v>
      </c>
      <c r="N175" s="15">
        <v>0.8</v>
      </c>
      <c r="O175" s="15">
        <v>0.5</v>
      </c>
      <c r="P175" s="15">
        <v>1</v>
      </c>
      <c r="Q175" s="20">
        <f t="shared" si="7"/>
        <v>0.75</v>
      </c>
      <c r="R175" s="21" t="str">
        <f t="shared" si="8"/>
        <v>MEDIO</v>
      </c>
    </row>
    <row r="176" spans="1:18" ht="12.75" x14ac:dyDescent="0.2">
      <c r="A176" s="5" t="s">
        <v>384</v>
      </c>
      <c r="B176" s="19">
        <v>51</v>
      </c>
      <c r="C176" s="19" t="str">
        <f t="shared" si="6"/>
        <v>Adulto</v>
      </c>
      <c r="D176" s="19" t="s">
        <v>48</v>
      </c>
      <c r="E176" s="19" t="s">
        <v>113</v>
      </c>
      <c r="F176" s="19" t="s">
        <v>43</v>
      </c>
      <c r="G176" s="19" t="s">
        <v>70</v>
      </c>
      <c r="H176" s="19" t="s">
        <v>45</v>
      </c>
      <c r="I176" s="19" t="s">
        <v>51</v>
      </c>
      <c r="J176" s="19">
        <v>2012</v>
      </c>
      <c r="K176" s="15">
        <v>0</v>
      </c>
      <c r="L176" s="15">
        <v>0</v>
      </c>
      <c r="M176" s="15">
        <v>0.2</v>
      </c>
      <c r="N176" s="15">
        <v>0.2</v>
      </c>
      <c r="O176" s="15">
        <v>0.5</v>
      </c>
      <c r="P176" s="15">
        <v>1</v>
      </c>
      <c r="Q176" s="20">
        <f t="shared" si="7"/>
        <v>0.31666666666666665</v>
      </c>
      <c r="R176" s="21" t="str">
        <f t="shared" si="8"/>
        <v>BAJO</v>
      </c>
    </row>
    <row r="177" spans="1:18" ht="12.75" x14ac:dyDescent="0.2">
      <c r="A177" s="5" t="s">
        <v>385</v>
      </c>
      <c r="B177" s="19">
        <v>46</v>
      </c>
      <c r="C177" s="19" t="str">
        <f t="shared" si="6"/>
        <v>Adulto</v>
      </c>
      <c r="D177" s="19" t="s">
        <v>48</v>
      </c>
      <c r="E177" s="19" t="s">
        <v>72</v>
      </c>
      <c r="F177" s="19" t="s">
        <v>43</v>
      </c>
      <c r="G177" s="19" t="s">
        <v>44</v>
      </c>
      <c r="H177" s="19" t="s">
        <v>49</v>
      </c>
      <c r="I177" s="19" t="s">
        <v>49</v>
      </c>
      <c r="J177" s="19">
        <v>2010</v>
      </c>
      <c r="K177" s="15">
        <v>0</v>
      </c>
      <c r="L177" s="15">
        <v>0</v>
      </c>
      <c r="M177" s="15">
        <v>0</v>
      </c>
      <c r="N177" s="15">
        <v>0</v>
      </c>
      <c r="O177" s="15">
        <v>0</v>
      </c>
      <c r="P177" s="15">
        <v>0</v>
      </c>
      <c r="Q177" s="20">
        <f t="shared" si="7"/>
        <v>0</v>
      </c>
      <c r="R177" s="21" t="str">
        <f t="shared" si="8"/>
        <v>NINGUNO</v>
      </c>
    </row>
    <row r="178" spans="1:18" ht="12.75" x14ac:dyDescent="0.2">
      <c r="A178" s="5" t="s">
        <v>386</v>
      </c>
      <c r="B178" s="19">
        <v>51</v>
      </c>
      <c r="C178" s="19" t="str">
        <f t="shared" si="6"/>
        <v>Adulto</v>
      </c>
      <c r="D178" s="19" t="s">
        <v>41</v>
      </c>
      <c r="E178" s="19" t="s">
        <v>114</v>
      </c>
      <c r="F178" s="19" t="s">
        <v>43</v>
      </c>
      <c r="G178" s="19" t="s">
        <v>70</v>
      </c>
      <c r="H178" s="19" t="s">
        <v>49</v>
      </c>
      <c r="I178" s="19" t="s">
        <v>49</v>
      </c>
      <c r="J178" s="19">
        <v>2010</v>
      </c>
      <c r="K178" s="15">
        <v>0</v>
      </c>
      <c r="L178" s="15">
        <v>0</v>
      </c>
      <c r="M178" s="15">
        <v>0</v>
      </c>
      <c r="N178" s="15">
        <v>0</v>
      </c>
      <c r="O178" s="15">
        <v>0</v>
      </c>
      <c r="P178" s="15">
        <v>0</v>
      </c>
      <c r="Q178" s="20">
        <f t="shared" si="7"/>
        <v>0</v>
      </c>
      <c r="R178" s="21" t="str">
        <f t="shared" si="8"/>
        <v>NINGUNO</v>
      </c>
    </row>
    <row r="179" spans="1:18" ht="12.75" x14ac:dyDescent="0.2">
      <c r="A179" s="5" t="s">
        <v>387</v>
      </c>
      <c r="B179" s="19">
        <v>51</v>
      </c>
      <c r="C179" s="19" t="str">
        <f t="shared" si="6"/>
        <v>Adulto</v>
      </c>
      <c r="D179" s="19" t="s">
        <v>48</v>
      </c>
      <c r="E179" s="19" t="s">
        <v>115</v>
      </c>
      <c r="F179" s="19" t="s">
        <v>43</v>
      </c>
      <c r="G179" s="19" t="s">
        <v>44</v>
      </c>
      <c r="H179" s="19" t="s">
        <v>45</v>
      </c>
      <c r="I179" s="19" t="s">
        <v>45</v>
      </c>
      <c r="J179" s="19">
        <v>2010</v>
      </c>
      <c r="K179" s="15">
        <v>0</v>
      </c>
      <c r="L179" s="15">
        <v>1</v>
      </c>
      <c r="M179" s="15">
        <v>1</v>
      </c>
      <c r="N179" s="15">
        <v>0.2</v>
      </c>
      <c r="O179" s="15">
        <v>0.5</v>
      </c>
      <c r="P179" s="15">
        <v>0</v>
      </c>
      <c r="Q179" s="20">
        <f t="shared" si="7"/>
        <v>0.45</v>
      </c>
      <c r="R179" s="21" t="str">
        <f t="shared" si="8"/>
        <v>BAJO</v>
      </c>
    </row>
    <row r="180" spans="1:18" ht="12.75" x14ac:dyDescent="0.2">
      <c r="A180" s="5" t="s">
        <v>388</v>
      </c>
      <c r="B180" s="19">
        <v>57</v>
      </c>
      <c r="C180" s="19" t="str">
        <f t="shared" si="6"/>
        <v>Adulto</v>
      </c>
      <c r="D180" s="19" t="s">
        <v>48</v>
      </c>
      <c r="E180" s="19" t="s">
        <v>42</v>
      </c>
      <c r="F180" s="19" t="s">
        <v>43</v>
      </c>
      <c r="G180" s="19" t="s">
        <v>47</v>
      </c>
      <c r="H180" s="19" t="s">
        <v>51</v>
      </c>
      <c r="I180" s="19" t="s">
        <v>65</v>
      </c>
      <c r="J180" s="19">
        <v>2016</v>
      </c>
      <c r="K180" s="15">
        <v>0</v>
      </c>
      <c r="L180" s="15">
        <v>0</v>
      </c>
      <c r="M180" s="15">
        <v>0</v>
      </c>
      <c r="N180" s="15">
        <v>0</v>
      </c>
      <c r="O180" s="15">
        <v>0</v>
      </c>
      <c r="P180" s="15">
        <v>0</v>
      </c>
      <c r="Q180" s="20">
        <f t="shared" si="7"/>
        <v>0</v>
      </c>
      <c r="R180" s="21" t="str">
        <f t="shared" si="8"/>
        <v>NINGUNO</v>
      </c>
    </row>
    <row r="181" spans="1:18" ht="12.75" x14ac:dyDescent="0.2">
      <c r="A181" s="5" t="s">
        <v>389</v>
      </c>
      <c r="B181" s="19">
        <v>54</v>
      </c>
      <c r="C181" s="19" t="str">
        <f t="shared" si="6"/>
        <v>Adulto</v>
      </c>
      <c r="D181" s="19" t="s">
        <v>41</v>
      </c>
      <c r="E181" s="19" t="s">
        <v>109</v>
      </c>
      <c r="F181" s="19" t="s">
        <v>43</v>
      </c>
      <c r="G181" s="19" t="s">
        <v>47</v>
      </c>
      <c r="H181" s="19" t="s">
        <v>51</v>
      </c>
      <c r="I181" s="19" t="s">
        <v>51</v>
      </c>
      <c r="J181" s="19">
        <v>2010</v>
      </c>
      <c r="K181" s="15">
        <v>0</v>
      </c>
      <c r="L181" s="15">
        <v>0</v>
      </c>
      <c r="M181" s="15">
        <v>0</v>
      </c>
      <c r="N181" s="15">
        <v>0</v>
      </c>
      <c r="O181" s="15">
        <v>0</v>
      </c>
      <c r="P181" s="15">
        <v>0</v>
      </c>
      <c r="Q181" s="20">
        <f t="shared" si="7"/>
        <v>0</v>
      </c>
      <c r="R181" s="21" t="str">
        <f t="shared" si="8"/>
        <v>NINGUNO</v>
      </c>
    </row>
    <row r="182" spans="1:18" ht="12.75" x14ac:dyDescent="0.2">
      <c r="A182" s="5" t="s">
        <v>390</v>
      </c>
      <c r="B182" s="19">
        <v>53</v>
      </c>
      <c r="C182" s="19" t="str">
        <f t="shared" si="6"/>
        <v>Adulto</v>
      </c>
      <c r="D182" s="19" t="s">
        <v>48</v>
      </c>
      <c r="E182" s="19" t="s">
        <v>116</v>
      </c>
      <c r="F182" s="19" t="s">
        <v>43</v>
      </c>
      <c r="G182" s="19" t="s">
        <v>47</v>
      </c>
      <c r="H182" s="19" t="s">
        <v>45</v>
      </c>
      <c r="I182" s="19" t="s">
        <v>51</v>
      </c>
      <c r="J182" s="19">
        <v>2016</v>
      </c>
      <c r="K182" s="15">
        <v>0</v>
      </c>
      <c r="L182" s="15">
        <v>0</v>
      </c>
      <c r="M182" s="15">
        <v>0</v>
      </c>
      <c r="N182" s="15">
        <v>0</v>
      </c>
      <c r="O182" s="15">
        <v>0</v>
      </c>
      <c r="P182" s="15">
        <v>0</v>
      </c>
      <c r="Q182" s="20">
        <f t="shared" si="7"/>
        <v>0</v>
      </c>
      <c r="R182" s="21" t="str">
        <f t="shared" si="8"/>
        <v>NINGUNO</v>
      </c>
    </row>
    <row r="183" spans="1:18" ht="12.75" x14ac:dyDescent="0.2">
      <c r="A183" s="5" t="s">
        <v>391</v>
      </c>
      <c r="B183" s="19">
        <v>51</v>
      </c>
      <c r="C183" s="19" t="str">
        <f t="shared" si="6"/>
        <v>Adulto</v>
      </c>
      <c r="D183" s="19" t="s">
        <v>41</v>
      </c>
      <c r="E183" s="19" t="s">
        <v>117</v>
      </c>
      <c r="F183" s="19" t="s">
        <v>43</v>
      </c>
      <c r="G183" s="19" t="s">
        <v>47</v>
      </c>
      <c r="H183" s="19" t="s">
        <v>51</v>
      </c>
      <c r="I183" s="19" t="s">
        <v>65</v>
      </c>
      <c r="J183" s="19">
        <v>2017</v>
      </c>
      <c r="K183" s="15">
        <v>0</v>
      </c>
      <c r="L183" s="15">
        <v>0</v>
      </c>
      <c r="M183" s="15">
        <v>0</v>
      </c>
      <c r="N183" s="15">
        <v>0</v>
      </c>
      <c r="O183" s="15">
        <v>0</v>
      </c>
      <c r="P183" s="15">
        <v>0</v>
      </c>
      <c r="Q183" s="20">
        <f t="shared" si="7"/>
        <v>0</v>
      </c>
      <c r="R183" s="21" t="str">
        <f t="shared" si="8"/>
        <v>NINGUNO</v>
      </c>
    </row>
    <row r="184" spans="1:18" ht="12.75" x14ac:dyDescent="0.2">
      <c r="A184" s="5" t="s">
        <v>392</v>
      </c>
      <c r="B184" s="19">
        <v>56</v>
      </c>
      <c r="C184" s="19" t="str">
        <f t="shared" si="6"/>
        <v>Adulto</v>
      </c>
      <c r="D184" s="19" t="s">
        <v>41</v>
      </c>
      <c r="E184" s="19" t="s">
        <v>42</v>
      </c>
      <c r="F184" s="19" t="s">
        <v>43</v>
      </c>
      <c r="G184" s="19" t="s">
        <v>47</v>
      </c>
      <c r="H184" s="19" t="s">
        <v>51</v>
      </c>
      <c r="I184" s="19" t="s">
        <v>51</v>
      </c>
      <c r="J184" s="19">
        <v>2015</v>
      </c>
      <c r="K184" s="15">
        <v>0</v>
      </c>
      <c r="L184" s="15">
        <v>0</v>
      </c>
      <c r="M184" s="15">
        <v>0</v>
      </c>
      <c r="N184" s="15">
        <v>0</v>
      </c>
      <c r="O184" s="15">
        <v>0</v>
      </c>
      <c r="P184" s="15">
        <v>0</v>
      </c>
      <c r="Q184" s="20">
        <f t="shared" si="7"/>
        <v>0</v>
      </c>
      <c r="R184" s="21" t="str">
        <f t="shared" si="8"/>
        <v>NINGUNO</v>
      </c>
    </row>
    <row r="185" spans="1:18" ht="12.75" x14ac:dyDescent="0.2">
      <c r="A185" s="5" t="s">
        <v>393</v>
      </c>
      <c r="B185" s="19">
        <v>51</v>
      </c>
      <c r="C185" s="19" t="str">
        <f t="shared" si="6"/>
        <v>Adulto</v>
      </c>
      <c r="D185" s="19" t="s">
        <v>41</v>
      </c>
      <c r="E185" s="19" t="s">
        <v>60</v>
      </c>
      <c r="F185" s="19" t="s">
        <v>43</v>
      </c>
      <c r="G185" s="19" t="s">
        <v>44</v>
      </c>
      <c r="H185" s="19" t="s">
        <v>45</v>
      </c>
      <c r="I185" s="19" t="s">
        <v>51</v>
      </c>
      <c r="J185" s="19">
        <v>2011</v>
      </c>
      <c r="K185" s="15">
        <v>0</v>
      </c>
      <c r="L185" s="15">
        <v>0</v>
      </c>
      <c r="M185" s="15">
        <v>0</v>
      </c>
      <c r="N185" s="15">
        <v>0</v>
      </c>
      <c r="O185" s="15">
        <v>0</v>
      </c>
      <c r="P185" s="15">
        <v>0</v>
      </c>
      <c r="Q185" s="20">
        <f t="shared" si="7"/>
        <v>0</v>
      </c>
      <c r="R185" s="21" t="str">
        <f t="shared" si="8"/>
        <v>NINGUNO</v>
      </c>
    </row>
    <row r="186" spans="1:18" ht="12.75" x14ac:dyDescent="0.2">
      <c r="A186" s="5" t="s">
        <v>394</v>
      </c>
      <c r="B186" s="19">
        <v>50</v>
      </c>
      <c r="C186" s="19" t="str">
        <f t="shared" si="6"/>
        <v>Adulto</v>
      </c>
      <c r="D186" s="19" t="s">
        <v>41</v>
      </c>
      <c r="E186" s="19" t="s">
        <v>60</v>
      </c>
      <c r="F186" s="19" t="s">
        <v>43</v>
      </c>
      <c r="G186" s="19" t="s">
        <v>44</v>
      </c>
      <c r="H186" s="19" t="s">
        <v>45</v>
      </c>
      <c r="I186" s="19" t="s">
        <v>45</v>
      </c>
      <c r="J186" s="19">
        <v>2015</v>
      </c>
      <c r="K186" s="15">
        <v>0</v>
      </c>
      <c r="L186" s="15">
        <v>0</v>
      </c>
      <c r="M186" s="15">
        <v>0</v>
      </c>
      <c r="N186" s="15">
        <v>0</v>
      </c>
      <c r="O186" s="15">
        <v>0</v>
      </c>
      <c r="P186" s="15">
        <v>0</v>
      </c>
      <c r="Q186" s="20">
        <f t="shared" si="7"/>
        <v>0</v>
      </c>
      <c r="R186" s="21" t="str">
        <f t="shared" si="8"/>
        <v>NINGUNO</v>
      </c>
    </row>
    <row r="187" spans="1:18" ht="12.75" x14ac:dyDescent="0.2">
      <c r="A187" s="5" t="s">
        <v>395</v>
      </c>
      <c r="B187" s="19">
        <v>55</v>
      </c>
      <c r="C187" s="19" t="str">
        <f t="shared" si="6"/>
        <v>Adulto</v>
      </c>
      <c r="D187" s="19" t="s">
        <v>48</v>
      </c>
      <c r="E187" s="19" t="s">
        <v>42</v>
      </c>
      <c r="F187" s="19" t="s">
        <v>50</v>
      </c>
      <c r="G187" s="19" t="s">
        <v>47</v>
      </c>
      <c r="H187" s="19" t="s">
        <v>51</v>
      </c>
      <c r="I187" s="19" t="s">
        <v>51</v>
      </c>
      <c r="J187" s="19">
        <v>2017</v>
      </c>
      <c r="K187" s="15">
        <v>0</v>
      </c>
      <c r="L187" s="15">
        <v>0</v>
      </c>
      <c r="M187" s="15">
        <v>0</v>
      </c>
      <c r="N187" s="15">
        <v>0</v>
      </c>
      <c r="O187" s="15">
        <v>0</v>
      </c>
      <c r="P187" s="15">
        <v>0</v>
      </c>
      <c r="Q187" s="20">
        <f t="shared" si="7"/>
        <v>0</v>
      </c>
      <c r="R187" s="21" t="str">
        <f t="shared" si="8"/>
        <v>NINGUNO</v>
      </c>
    </row>
    <row r="188" spans="1:18" ht="12.75" x14ac:dyDescent="0.2">
      <c r="A188" s="5" t="s">
        <v>396</v>
      </c>
      <c r="B188" s="19">
        <v>56</v>
      </c>
      <c r="C188" s="19" t="str">
        <f t="shared" si="6"/>
        <v>Adulto</v>
      </c>
      <c r="D188" s="19" t="s">
        <v>48</v>
      </c>
      <c r="E188" s="19" t="s">
        <v>42</v>
      </c>
      <c r="F188" s="19" t="s">
        <v>43</v>
      </c>
      <c r="G188" s="19" t="s">
        <v>44</v>
      </c>
      <c r="H188" s="19" t="s">
        <v>49</v>
      </c>
      <c r="I188" s="19" t="s">
        <v>49</v>
      </c>
      <c r="J188" s="19">
        <v>2011</v>
      </c>
      <c r="K188" s="15">
        <v>0</v>
      </c>
      <c r="L188" s="15">
        <v>0</v>
      </c>
      <c r="M188" s="15">
        <v>0</v>
      </c>
      <c r="N188" s="15">
        <v>0</v>
      </c>
      <c r="O188" s="15">
        <v>0</v>
      </c>
      <c r="P188" s="15">
        <v>0</v>
      </c>
      <c r="Q188" s="20">
        <f t="shared" si="7"/>
        <v>0</v>
      </c>
      <c r="R188" s="21" t="str">
        <f t="shared" si="8"/>
        <v>NINGUNO</v>
      </c>
    </row>
    <row r="189" spans="1:18" ht="12.75" x14ac:dyDescent="0.2">
      <c r="A189" s="5" t="s">
        <v>397</v>
      </c>
      <c r="B189" s="19">
        <v>51</v>
      </c>
      <c r="C189" s="19" t="str">
        <f t="shared" si="6"/>
        <v>Adulto</v>
      </c>
      <c r="D189" s="19" t="s">
        <v>41</v>
      </c>
      <c r="E189" s="19" t="s">
        <v>42</v>
      </c>
      <c r="F189" s="19" t="s">
        <v>43</v>
      </c>
      <c r="G189" s="19" t="s">
        <v>70</v>
      </c>
      <c r="H189" s="19" t="s">
        <v>45</v>
      </c>
      <c r="I189" s="19" t="s">
        <v>45</v>
      </c>
      <c r="J189" s="19">
        <v>2014</v>
      </c>
      <c r="K189" s="15">
        <v>0</v>
      </c>
      <c r="L189" s="15">
        <v>0</v>
      </c>
      <c r="M189" s="15">
        <v>0</v>
      </c>
      <c r="N189" s="15">
        <v>0.2</v>
      </c>
      <c r="O189" s="15">
        <v>0.5</v>
      </c>
      <c r="P189" s="15">
        <v>0.5</v>
      </c>
      <c r="Q189" s="20">
        <f t="shared" si="7"/>
        <v>0.19999999999999998</v>
      </c>
      <c r="R189" s="21" t="str">
        <f t="shared" si="8"/>
        <v>NINGUNO</v>
      </c>
    </row>
    <row r="190" spans="1:18" ht="12.75" x14ac:dyDescent="0.2">
      <c r="A190" s="5" t="s">
        <v>398</v>
      </c>
      <c r="B190" s="19">
        <v>50</v>
      </c>
      <c r="C190" s="19" t="str">
        <f t="shared" si="6"/>
        <v>Adulto</v>
      </c>
      <c r="D190" s="19" t="s">
        <v>48</v>
      </c>
      <c r="E190" s="19" t="s">
        <v>42</v>
      </c>
      <c r="F190" s="19" t="s">
        <v>43</v>
      </c>
      <c r="G190" s="19" t="s">
        <v>47</v>
      </c>
      <c r="H190" s="19" t="s">
        <v>51</v>
      </c>
      <c r="I190" s="19" t="s">
        <v>51</v>
      </c>
      <c r="J190" s="19">
        <v>2011</v>
      </c>
      <c r="K190" s="15">
        <v>0</v>
      </c>
      <c r="L190" s="15">
        <v>0</v>
      </c>
      <c r="M190" s="15">
        <v>0</v>
      </c>
      <c r="N190" s="15">
        <v>0</v>
      </c>
      <c r="O190" s="15">
        <v>0</v>
      </c>
      <c r="P190" s="15">
        <v>0</v>
      </c>
      <c r="Q190" s="20">
        <f t="shared" si="7"/>
        <v>0</v>
      </c>
      <c r="R190" s="21" t="str">
        <f t="shared" si="8"/>
        <v>NINGUNO</v>
      </c>
    </row>
    <row r="191" spans="1:18" ht="15.75" customHeight="1" x14ac:dyDescent="0.2">
      <c r="A191" s="5" t="s">
        <v>399</v>
      </c>
      <c r="B191" s="19">
        <v>23</v>
      </c>
      <c r="C191" s="19" t="str">
        <f t="shared" si="6"/>
        <v>Adulto Joven</v>
      </c>
      <c r="D191" s="19" t="s">
        <v>48</v>
      </c>
      <c r="E191" s="19" t="s">
        <v>57</v>
      </c>
      <c r="F191" s="19" t="s">
        <v>43</v>
      </c>
      <c r="G191" s="19" t="s">
        <v>47</v>
      </c>
      <c r="H191" s="19" t="s">
        <v>45</v>
      </c>
      <c r="I191" s="19" t="s">
        <v>51</v>
      </c>
      <c r="J191" s="19">
        <v>2012</v>
      </c>
      <c r="K191" s="19">
        <v>0</v>
      </c>
      <c r="L191" s="19">
        <v>1</v>
      </c>
      <c r="M191" s="15">
        <v>0.8</v>
      </c>
      <c r="N191" s="15">
        <v>0.4</v>
      </c>
      <c r="O191" s="15">
        <v>0</v>
      </c>
      <c r="P191" s="15">
        <v>0</v>
      </c>
      <c r="Q191" s="20">
        <f t="shared" si="7"/>
        <v>0.3666666666666667</v>
      </c>
      <c r="R191" s="21" t="str">
        <f t="shared" si="8"/>
        <v>BAJO</v>
      </c>
    </row>
    <row r="192" spans="1:18" ht="15.75" customHeight="1" x14ac:dyDescent="0.2">
      <c r="A192" s="5" t="s">
        <v>400</v>
      </c>
      <c r="B192" s="19">
        <v>40</v>
      </c>
      <c r="C192" s="19" t="str">
        <f t="shared" si="6"/>
        <v>Adulto</v>
      </c>
      <c r="D192" s="19" t="s">
        <v>41</v>
      </c>
      <c r="E192" s="19" t="s">
        <v>118</v>
      </c>
      <c r="F192" s="19" t="s">
        <v>43</v>
      </c>
      <c r="G192" s="19" t="s">
        <v>47</v>
      </c>
      <c r="H192" s="19" t="s">
        <v>51</v>
      </c>
      <c r="I192" s="19" t="s">
        <v>51</v>
      </c>
      <c r="J192" s="19">
        <v>2010</v>
      </c>
      <c r="K192" s="19">
        <v>0</v>
      </c>
      <c r="L192" s="19">
        <v>1</v>
      </c>
      <c r="M192" s="15">
        <v>0.4</v>
      </c>
      <c r="N192" s="15">
        <v>0.2</v>
      </c>
      <c r="O192" s="15">
        <v>0.5</v>
      </c>
      <c r="P192" s="15">
        <v>0.5</v>
      </c>
      <c r="Q192" s="20">
        <f t="shared" si="7"/>
        <v>0.43333333333333329</v>
      </c>
      <c r="R192" s="21" t="str">
        <f t="shared" si="8"/>
        <v>BAJO</v>
      </c>
    </row>
    <row r="193" spans="1:18" ht="15.75" customHeight="1" x14ac:dyDescent="0.2">
      <c r="A193" s="5" t="s">
        <v>401</v>
      </c>
      <c r="B193" s="19">
        <v>23</v>
      </c>
      <c r="C193" s="19" t="str">
        <f t="shared" si="6"/>
        <v>Adulto Joven</v>
      </c>
      <c r="D193" s="19" t="s">
        <v>48</v>
      </c>
      <c r="E193" s="19" t="s">
        <v>119</v>
      </c>
      <c r="F193" s="19" t="s">
        <v>43</v>
      </c>
      <c r="G193" s="19" t="s">
        <v>44</v>
      </c>
      <c r="H193" s="19" t="s">
        <v>45</v>
      </c>
      <c r="I193" s="19" t="s">
        <v>65</v>
      </c>
      <c r="J193" s="19">
        <v>2011</v>
      </c>
      <c r="K193" s="19">
        <v>0</v>
      </c>
      <c r="L193" s="19">
        <v>0</v>
      </c>
      <c r="M193" s="15">
        <v>0.6</v>
      </c>
      <c r="N193" s="15">
        <v>0.6</v>
      </c>
      <c r="O193" s="15">
        <v>0.5</v>
      </c>
      <c r="P193" s="15">
        <v>0</v>
      </c>
      <c r="Q193" s="20">
        <f t="shared" si="7"/>
        <v>0.28333333333333333</v>
      </c>
      <c r="R193" s="21" t="str">
        <f t="shared" si="8"/>
        <v>BAJO</v>
      </c>
    </row>
    <row r="194" spans="1:18" ht="15.75" customHeight="1" x14ac:dyDescent="0.2">
      <c r="A194" s="5" t="s">
        <v>402</v>
      </c>
      <c r="B194" s="19">
        <v>24</v>
      </c>
      <c r="C194" s="19" t="str">
        <f t="shared" si="6"/>
        <v>Adulto Joven</v>
      </c>
      <c r="D194" s="19" t="s">
        <v>48</v>
      </c>
      <c r="E194" s="19" t="s">
        <v>120</v>
      </c>
      <c r="F194" s="19" t="s">
        <v>43</v>
      </c>
      <c r="G194" s="19" t="s">
        <v>44</v>
      </c>
      <c r="H194" s="19" t="s">
        <v>45</v>
      </c>
      <c r="I194" s="19" t="s">
        <v>51</v>
      </c>
      <c r="J194" s="19">
        <v>2012</v>
      </c>
      <c r="K194" s="19">
        <v>0</v>
      </c>
      <c r="L194" s="19">
        <v>1</v>
      </c>
      <c r="M194" s="15">
        <v>0.8</v>
      </c>
      <c r="N194" s="15">
        <v>0.6</v>
      </c>
      <c r="O194" s="15">
        <v>0</v>
      </c>
      <c r="P194" s="15">
        <v>0</v>
      </c>
      <c r="Q194" s="20">
        <f t="shared" si="7"/>
        <v>0.39999999999999997</v>
      </c>
      <c r="R194" s="21" t="str">
        <f t="shared" si="8"/>
        <v>BAJO</v>
      </c>
    </row>
    <row r="195" spans="1:18" ht="15.75" customHeight="1" x14ac:dyDescent="0.2">
      <c r="A195" s="5" t="s">
        <v>403</v>
      </c>
      <c r="B195" s="19">
        <v>21</v>
      </c>
      <c r="C195" s="19" t="str">
        <f t="shared" si="6"/>
        <v>Adulto Joven</v>
      </c>
      <c r="D195" s="19" t="s">
        <v>48</v>
      </c>
      <c r="E195" s="19" t="s">
        <v>121</v>
      </c>
      <c r="F195" s="19" t="s">
        <v>50</v>
      </c>
      <c r="G195" s="19" t="s">
        <v>44</v>
      </c>
      <c r="H195" s="19" t="s">
        <v>49</v>
      </c>
      <c r="I195" s="19" t="s">
        <v>49</v>
      </c>
      <c r="J195" s="19">
        <v>2013</v>
      </c>
      <c r="K195" s="19">
        <v>0</v>
      </c>
      <c r="L195" s="19">
        <v>0</v>
      </c>
      <c r="M195" s="15">
        <v>1</v>
      </c>
      <c r="N195" s="15">
        <v>0.2</v>
      </c>
      <c r="O195" s="15">
        <v>0</v>
      </c>
      <c r="P195" s="15">
        <v>0.5</v>
      </c>
      <c r="Q195" s="20">
        <f t="shared" si="7"/>
        <v>0.28333333333333333</v>
      </c>
      <c r="R195" s="21" t="str">
        <f t="shared" si="8"/>
        <v>BAJO</v>
      </c>
    </row>
    <row r="196" spans="1:18" ht="15.75" customHeight="1" x14ac:dyDescent="0.2">
      <c r="A196" s="5" t="s">
        <v>404</v>
      </c>
      <c r="B196" s="19">
        <v>62</v>
      </c>
      <c r="C196" s="19" t="str">
        <f t="shared" si="6"/>
        <v>Adulto Mayor</v>
      </c>
      <c r="D196" s="19" t="s">
        <v>48</v>
      </c>
      <c r="E196" s="19" t="s">
        <v>122</v>
      </c>
      <c r="F196" s="19" t="s">
        <v>43</v>
      </c>
      <c r="G196" s="19" t="s">
        <v>44</v>
      </c>
      <c r="H196" s="19" t="s">
        <v>51</v>
      </c>
      <c r="I196" s="19" t="s">
        <v>65</v>
      </c>
      <c r="J196" s="19">
        <v>2015</v>
      </c>
      <c r="K196" s="19">
        <v>0</v>
      </c>
      <c r="L196" s="19">
        <v>0</v>
      </c>
      <c r="M196" s="15">
        <v>0</v>
      </c>
      <c r="N196" s="15">
        <v>0.6</v>
      </c>
      <c r="O196" s="15">
        <v>0</v>
      </c>
      <c r="P196" s="15">
        <v>0</v>
      </c>
      <c r="Q196" s="20">
        <f t="shared" si="7"/>
        <v>9.9999999999999992E-2</v>
      </c>
      <c r="R196" s="21" t="str">
        <f t="shared" si="8"/>
        <v>NINGUNO</v>
      </c>
    </row>
    <row r="197" spans="1:18" ht="15.75" customHeight="1" x14ac:dyDescent="0.2">
      <c r="A197" s="5" t="s">
        <v>405</v>
      </c>
      <c r="B197" s="19">
        <v>26</v>
      </c>
      <c r="C197" s="19" t="str">
        <f t="shared" ref="C197:C227" si="9">IF((B197&lt;18),"Niño/Adolescente",(IF(AND((B197&gt;17),(B197&lt;30)),"Adulto Joven",(IF(AND((B197&gt;29),(B197&lt;60)),"Adulto","Adulto Mayor")))))</f>
        <v>Adulto Joven</v>
      </c>
      <c r="D197" s="19" t="s">
        <v>48</v>
      </c>
      <c r="E197" s="19" t="s">
        <v>83</v>
      </c>
      <c r="F197" s="19" t="s">
        <v>43</v>
      </c>
      <c r="G197" s="19" t="s">
        <v>47</v>
      </c>
      <c r="H197" s="19" t="s">
        <v>49</v>
      </c>
      <c r="I197" s="19" t="s">
        <v>49</v>
      </c>
      <c r="J197" s="19">
        <v>2009</v>
      </c>
      <c r="K197" s="19">
        <v>0</v>
      </c>
      <c r="L197" s="19">
        <v>1</v>
      </c>
      <c r="M197" s="15">
        <v>0.6</v>
      </c>
      <c r="N197" s="15">
        <v>0.4</v>
      </c>
      <c r="O197" s="15">
        <v>0.5</v>
      </c>
      <c r="P197" s="15">
        <v>0.5</v>
      </c>
      <c r="Q197" s="20">
        <f t="shared" ref="Q197:Q229" si="10">(K197+L197+M197+N197+O197+P197)/6</f>
        <v>0.5</v>
      </c>
      <c r="R197" s="21" t="str">
        <f t="shared" ref="R197:R229" si="11">IF(AND(Q197&gt;0.75,Q197&lt;=1),"AVANZADO",IF(AND(Q197&gt;0.5,Q197&lt;=0.75),"MEDIO",IF(AND(Q197&gt;0.25,Q197&lt;=0.5),"BAJO","NINGUNO")))</f>
        <v>BAJO</v>
      </c>
    </row>
    <row r="198" spans="1:18" ht="15.75" customHeight="1" x14ac:dyDescent="0.2">
      <c r="A198" s="5" t="s">
        <v>406</v>
      </c>
      <c r="B198" s="19">
        <v>26</v>
      </c>
      <c r="C198" s="19" t="str">
        <f t="shared" si="9"/>
        <v>Adulto Joven</v>
      </c>
      <c r="D198" s="19" t="s">
        <v>48</v>
      </c>
      <c r="E198" s="19" t="s">
        <v>42</v>
      </c>
      <c r="F198" s="19" t="s">
        <v>43</v>
      </c>
      <c r="G198" s="19" t="s">
        <v>44</v>
      </c>
      <c r="H198" s="19" t="s">
        <v>45</v>
      </c>
      <c r="I198" s="19" t="s">
        <v>45</v>
      </c>
      <c r="J198" s="19">
        <v>2010</v>
      </c>
      <c r="K198" s="19">
        <v>0</v>
      </c>
      <c r="L198" s="19">
        <v>1</v>
      </c>
      <c r="M198" s="15">
        <v>0.6</v>
      </c>
      <c r="N198" s="15">
        <v>0.6</v>
      </c>
      <c r="O198" s="15">
        <v>0.5</v>
      </c>
      <c r="P198" s="15">
        <v>0</v>
      </c>
      <c r="Q198" s="20">
        <f t="shared" si="10"/>
        <v>0.45</v>
      </c>
      <c r="R198" s="21" t="str">
        <f t="shared" si="11"/>
        <v>BAJO</v>
      </c>
    </row>
    <row r="199" spans="1:18" ht="15.75" customHeight="1" x14ac:dyDescent="0.2">
      <c r="A199" s="5" t="s">
        <v>407</v>
      </c>
      <c r="B199" s="19">
        <v>34</v>
      </c>
      <c r="C199" s="19" t="str">
        <f t="shared" si="9"/>
        <v>Adulto</v>
      </c>
      <c r="D199" s="19" t="s">
        <v>41</v>
      </c>
      <c r="E199" s="19" t="s">
        <v>42</v>
      </c>
      <c r="F199" s="19" t="s">
        <v>43</v>
      </c>
      <c r="G199" s="19" t="s">
        <v>70</v>
      </c>
      <c r="H199" s="19" t="s">
        <v>45</v>
      </c>
      <c r="I199" s="19" t="s">
        <v>45</v>
      </c>
      <c r="J199" s="19">
        <v>2007</v>
      </c>
      <c r="K199" s="19">
        <v>0</v>
      </c>
      <c r="L199" s="19">
        <v>0</v>
      </c>
      <c r="M199" s="15">
        <v>0.6</v>
      </c>
      <c r="N199" s="15">
        <v>0.4</v>
      </c>
      <c r="O199" s="15">
        <v>0.5</v>
      </c>
      <c r="P199" s="15">
        <v>0</v>
      </c>
      <c r="Q199" s="20">
        <f t="shared" si="10"/>
        <v>0.25</v>
      </c>
      <c r="R199" s="21" t="str">
        <f t="shared" si="11"/>
        <v>NINGUNO</v>
      </c>
    </row>
    <row r="200" spans="1:18" ht="15.75" customHeight="1" x14ac:dyDescent="0.2">
      <c r="A200" s="5" t="s">
        <v>408</v>
      </c>
      <c r="B200" s="19">
        <v>60</v>
      </c>
      <c r="C200" s="19" t="str">
        <f t="shared" si="9"/>
        <v>Adulto Mayor</v>
      </c>
      <c r="D200" s="19" t="s">
        <v>48</v>
      </c>
      <c r="E200" s="19" t="s">
        <v>42</v>
      </c>
      <c r="F200" s="19" t="s">
        <v>43</v>
      </c>
      <c r="G200" s="19" t="s">
        <v>47</v>
      </c>
      <c r="H200" s="19" t="s">
        <v>51</v>
      </c>
      <c r="I200" s="19" t="s">
        <v>65</v>
      </c>
      <c r="J200" s="19">
        <v>2010</v>
      </c>
      <c r="K200" s="19">
        <v>0</v>
      </c>
      <c r="L200" s="19">
        <v>1</v>
      </c>
      <c r="M200" s="15">
        <v>0.2</v>
      </c>
      <c r="N200" s="15">
        <v>0.2</v>
      </c>
      <c r="O200" s="15">
        <v>0.5</v>
      </c>
      <c r="P200" s="15">
        <v>0.5</v>
      </c>
      <c r="Q200" s="20">
        <f t="shared" si="10"/>
        <v>0.39999999999999997</v>
      </c>
      <c r="R200" s="21" t="str">
        <f t="shared" si="11"/>
        <v>BAJO</v>
      </c>
    </row>
    <row r="201" spans="1:18" ht="15.75" customHeight="1" x14ac:dyDescent="0.2">
      <c r="A201" s="5" t="s">
        <v>409</v>
      </c>
      <c r="B201" s="19">
        <v>65</v>
      </c>
      <c r="C201" s="19" t="str">
        <f t="shared" si="9"/>
        <v>Adulto Mayor</v>
      </c>
      <c r="D201" s="19" t="s">
        <v>41</v>
      </c>
      <c r="E201" s="19" t="s">
        <v>42</v>
      </c>
      <c r="F201" s="19" t="s">
        <v>43</v>
      </c>
      <c r="G201" s="19" t="s">
        <v>68</v>
      </c>
      <c r="H201" s="19" t="s">
        <v>51</v>
      </c>
      <c r="I201" s="19" t="s">
        <v>65</v>
      </c>
      <c r="J201" s="19">
        <v>2018</v>
      </c>
      <c r="K201" s="19">
        <v>0</v>
      </c>
      <c r="L201" s="19">
        <v>0</v>
      </c>
      <c r="M201" s="15">
        <v>0</v>
      </c>
      <c r="N201" s="15">
        <v>0.4</v>
      </c>
      <c r="O201" s="15">
        <v>0.5</v>
      </c>
      <c r="P201" s="15">
        <v>0</v>
      </c>
      <c r="Q201" s="20">
        <f t="shared" si="10"/>
        <v>0.15</v>
      </c>
      <c r="R201" s="21" t="str">
        <f t="shared" si="11"/>
        <v>NINGUNO</v>
      </c>
    </row>
    <row r="202" spans="1:18" ht="15.75" customHeight="1" x14ac:dyDescent="0.2">
      <c r="A202" s="5" t="s">
        <v>410</v>
      </c>
      <c r="B202" s="19">
        <v>22</v>
      </c>
      <c r="C202" s="19" t="str">
        <f t="shared" si="9"/>
        <v>Adulto Joven</v>
      </c>
      <c r="D202" s="19" t="s">
        <v>48</v>
      </c>
      <c r="E202" s="19" t="s">
        <v>123</v>
      </c>
      <c r="F202" s="19" t="s">
        <v>43</v>
      </c>
      <c r="G202" s="19" t="s">
        <v>47</v>
      </c>
      <c r="H202" s="19" t="s">
        <v>45</v>
      </c>
      <c r="I202" s="19" t="s">
        <v>45</v>
      </c>
      <c r="J202" s="19">
        <v>2009</v>
      </c>
      <c r="K202" s="19">
        <v>0</v>
      </c>
      <c r="L202" s="19">
        <v>1</v>
      </c>
      <c r="M202" s="15">
        <v>0.6</v>
      </c>
      <c r="N202" s="15">
        <v>1</v>
      </c>
      <c r="O202" s="15">
        <v>0.5</v>
      </c>
      <c r="P202" s="15">
        <v>0</v>
      </c>
      <c r="Q202" s="20">
        <f t="shared" si="10"/>
        <v>0.51666666666666672</v>
      </c>
      <c r="R202" s="21" t="str">
        <f t="shared" si="11"/>
        <v>MEDIO</v>
      </c>
    </row>
    <row r="203" spans="1:18" ht="15.75" customHeight="1" x14ac:dyDescent="0.2">
      <c r="A203" s="5" t="s">
        <v>411</v>
      </c>
      <c r="B203" s="19">
        <v>24</v>
      </c>
      <c r="C203" s="19" t="str">
        <f t="shared" si="9"/>
        <v>Adulto Joven</v>
      </c>
      <c r="D203" s="19" t="s">
        <v>48</v>
      </c>
      <c r="E203" s="19" t="s">
        <v>42</v>
      </c>
      <c r="F203" s="19" t="s">
        <v>43</v>
      </c>
      <c r="G203" s="19" t="s">
        <v>44</v>
      </c>
      <c r="H203" s="19" t="s">
        <v>49</v>
      </c>
      <c r="I203" s="19" t="s">
        <v>45</v>
      </c>
      <c r="J203" s="19">
        <v>2010</v>
      </c>
      <c r="K203" s="19">
        <v>0</v>
      </c>
      <c r="L203" s="19">
        <v>0</v>
      </c>
      <c r="M203" s="15">
        <v>0.4</v>
      </c>
      <c r="N203" s="15">
        <v>0.8</v>
      </c>
      <c r="O203" s="15">
        <v>0.5</v>
      </c>
      <c r="P203" s="15">
        <v>0</v>
      </c>
      <c r="Q203" s="20">
        <f t="shared" si="10"/>
        <v>0.28333333333333338</v>
      </c>
      <c r="R203" s="21" t="str">
        <f t="shared" si="11"/>
        <v>BAJO</v>
      </c>
    </row>
    <row r="204" spans="1:18" ht="15.75" customHeight="1" x14ac:dyDescent="0.2">
      <c r="A204" s="5" t="s">
        <v>412</v>
      </c>
      <c r="B204" s="19">
        <v>24</v>
      </c>
      <c r="C204" s="19" t="str">
        <f t="shared" si="9"/>
        <v>Adulto Joven</v>
      </c>
      <c r="D204" s="19" t="s">
        <v>41</v>
      </c>
      <c r="E204" s="19" t="s">
        <v>57</v>
      </c>
      <c r="F204" s="19" t="s">
        <v>43</v>
      </c>
      <c r="G204" s="19" t="s">
        <v>44</v>
      </c>
      <c r="H204" s="19" t="s">
        <v>45</v>
      </c>
      <c r="I204" s="19" t="s">
        <v>45</v>
      </c>
      <c r="J204" s="19">
        <v>2010</v>
      </c>
      <c r="K204" s="19">
        <v>0</v>
      </c>
      <c r="L204" s="19">
        <v>1</v>
      </c>
      <c r="M204" s="15">
        <v>0.8</v>
      </c>
      <c r="N204" s="15">
        <v>0.2</v>
      </c>
      <c r="O204" s="15">
        <v>0.5</v>
      </c>
      <c r="P204" s="15">
        <v>0</v>
      </c>
      <c r="Q204" s="20">
        <f t="shared" si="10"/>
        <v>0.41666666666666669</v>
      </c>
      <c r="R204" s="21" t="str">
        <f t="shared" si="11"/>
        <v>BAJO</v>
      </c>
    </row>
    <row r="205" spans="1:18" ht="15.75" customHeight="1" x14ac:dyDescent="0.2">
      <c r="A205" s="5" t="s">
        <v>413</v>
      </c>
      <c r="B205" s="19">
        <v>53</v>
      </c>
      <c r="C205" s="19" t="str">
        <f t="shared" si="9"/>
        <v>Adulto</v>
      </c>
      <c r="D205" s="19" t="s">
        <v>48</v>
      </c>
      <c r="E205" s="19" t="s">
        <v>42</v>
      </c>
      <c r="F205" s="19" t="s">
        <v>43</v>
      </c>
      <c r="G205" s="19" t="s">
        <v>47</v>
      </c>
      <c r="H205" s="19" t="s">
        <v>45</v>
      </c>
      <c r="I205" s="19" t="s">
        <v>45</v>
      </c>
      <c r="J205" s="19">
        <v>2014</v>
      </c>
      <c r="K205" s="19">
        <v>0</v>
      </c>
      <c r="L205" s="19">
        <v>0</v>
      </c>
      <c r="M205" s="15">
        <v>1</v>
      </c>
      <c r="N205" s="15">
        <v>0.2</v>
      </c>
      <c r="O205" s="15">
        <v>0.5</v>
      </c>
      <c r="P205" s="15">
        <v>0</v>
      </c>
      <c r="Q205" s="20">
        <f t="shared" si="10"/>
        <v>0.28333333333333333</v>
      </c>
      <c r="R205" s="21" t="str">
        <f t="shared" si="11"/>
        <v>BAJO</v>
      </c>
    </row>
    <row r="206" spans="1:18" ht="15.75" customHeight="1" x14ac:dyDescent="0.2">
      <c r="A206" s="5" t="s">
        <v>414</v>
      </c>
      <c r="B206" s="19">
        <v>22</v>
      </c>
      <c r="C206" s="19" t="str">
        <f t="shared" si="9"/>
        <v>Adulto Joven</v>
      </c>
      <c r="D206" s="19" t="s">
        <v>48</v>
      </c>
      <c r="E206" s="19" t="s">
        <v>124</v>
      </c>
      <c r="F206" s="19" t="s">
        <v>43</v>
      </c>
      <c r="G206" s="19" t="s">
        <v>44</v>
      </c>
      <c r="H206" s="19" t="s">
        <v>45</v>
      </c>
      <c r="I206" s="19" t="s">
        <v>45</v>
      </c>
      <c r="J206" s="19">
        <v>2009</v>
      </c>
      <c r="K206" s="19">
        <v>0</v>
      </c>
      <c r="L206" s="19">
        <v>1</v>
      </c>
      <c r="M206" s="15">
        <v>0</v>
      </c>
      <c r="N206" s="15">
        <v>0.6</v>
      </c>
      <c r="O206" s="15">
        <v>0</v>
      </c>
      <c r="P206" s="15">
        <v>0</v>
      </c>
      <c r="Q206" s="20">
        <f t="shared" si="10"/>
        <v>0.26666666666666666</v>
      </c>
      <c r="R206" s="21" t="str">
        <f t="shared" si="11"/>
        <v>BAJO</v>
      </c>
    </row>
    <row r="207" spans="1:18" ht="15.75" customHeight="1" x14ac:dyDescent="0.2">
      <c r="A207" s="5" t="s">
        <v>415</v>
      </c>
      <c r="B207" s="19">
        <v>25</v>
      </c>
      <c r="C207" s="19" t="str">
        <f t="shared" si="9"/>
        <v>Adulto Joven</v>
      </c>
      <c r="D207" s="19" t="s">
        <v>48</v>
      </c>
      <c r="E207" s="19" t="s">
        <v>42</v>
      </c>
      <c r="F207" s="19" t="s">
        <v>43</v>
      </c>
      <c r="G207" s="19" t="s">
        <v>44</v>
      </c>
      <c r="H207" s="19" t="s">
        <v>49</v>
      </c>
      <c r="I207" s="19" t="s">
        <v>49</v>
      </c>
      <c r="J207" s="19">
        <v>2009</v>
      </c>
      <c r="K207" s="19">
        <v>0</v>
      </c>
      <c r="L207" s="19">
        <v>1</v>
      </c>
      <c r="M207" s="15">
        <v>0.2</v>
      </c>
      <c r="N207" s="15">
        <v>0.2</v>
      </c>
      <c r="O207" s="15">
        <v>0</v>
      </c>
      <c r="P207" s="15">
        <v>0</v>
      </c>
      <c r="Q207" s="20">
        <f t="shared" si="10"/>
        <v>0.23333333333333331</v>
      </c>
      <c r="R207" s="21" t="str">
        <f t="shared" si="11"/>
        <v>NINGUNO</v>
      </c>
    </row>
    <row r="208" spans="1:18" ht="15.75" customHeight="1" x14ac:dyDescent="0.2">
      <c r="A208" s="5" t="s">
        <v>416</v>
      </c>
      <c r="B208" s="19">
        <v>47</v>
      </c>
      <c r="C208" s="19" t="str">
        <f t="shared" si="9"/>
        <v>Adulto</v>
      </c>
      <c r="D208" s="19" t="s">
        <v>41</v>
      </c>
      <c r="E208" s="19" t="s">
        <v>42</v>
      </c>
      <c r="F208" s="19" t="s">
        <v>43</v>
      </c>
      <c r="G208" s="19" t="s">
        <v>47</v>
      </c>
      <c r="H208" s="19" t="s">
        <v>51</v>
      </c>
      <c r="I208" s="19" t="s">
        <v>51</v>
      </c>
      <c r="J208" s="19">
        <v>2012</v>
      </c>
      <c r="K208" s="19">
        <v>0</v>
      </c>
      <c r="L208" s="19">
        <v>1</v>
      </c>
      <c r="M208" s="15">
        <v>0.6</v>
      </c>
      <c r="N208" s="15">
        <v>1</v>
      </c>
      <c r="O208" s="15">
        <v>0</v>
      </c>
      <c r="P208" s="15">
        <v>0</v>
      </c>
      <c r="Q208" s="20">
        <f t="shared" si="10"/>
        <v>0.43333333333333335</v>
      </c>
      <c r="R208" s="21" t="str">
        <f t="shared" si="11"/>
        <v>BAJO</v>
      </c>
    </row>
    <row r="209" spans="1:18" ht="15.75" customHeight="1" x14ac:dyDescent="0.2">
      <c r="A209" s="5" t="s">
        <v>417</v>
      </c>
      <c r="B209" s="19">
        <v>83</v>
      </c>
      <c r="C209" s="19" t="str">
        <f t="shared" si="9"/>
        <v>Adulto Mayor</v>
      </c>
      <c r="D209" s="19" t="s">
        <v>41</v>
      </c>
      <c r="E209" s="19" t="s">
        <v>42</v>
      </c>
      <c r="F209" s="19" t="s">
        <v>43</v>
      </c>
      <c r="G209" s="19" t="s">
        <v>47</v>
      </c>
      <c r="H209" s="19" t="s">
        <v>51</v>
      </c>
      <c r="I209" s="19" t="s">
        <v>51</v>
      </c>
      <c r="J209" s="19">
        <v>2008</v>
      </c>
      <c r="K209" s="19">
        <v>0</v>
      </c>
      <c r="L209" s="19">
        <v>0</v>
      </c>
      <c r="M209" s="15">
        <v>0</v>
      </c>
      <c r="N209" s="15">
        <v>0.2</v>
      </c>
      <c r="O209" s="15">
        <v>0.5</v>
      </c>
      <c r="P209" s="15">
        <v>0</v>
      </c>
      <c r="Q209" s="20">
        <f t="shared" si="10"/>
        <v>0.11666666666666665</v>
      </c>
      <c r="R209" s="21" t="str">
        <f t="shared" si="11"/>
        <v>NINGUNO</v>
      </c>
    </row>
    <row r="210" spans="1:18" ht="15.75" customHeight="1" x14ac:dyDescent="0.2">
      <c r="A210" s="5" t="s">
        <v>418</v>
      </c>
      <c r="B210" s="19">
        <v>27</v>
      </c>
      <c r="C210" s="19" t="str">
        <f t="shared" si="9"/>
        <v>Adulto Joven</v>
      </c>
      <c r="D210" s="19" t="s">
        <v>48</v>
      </c>
      <c r="E210" s="19" t="s">
        <v>42</v>
      </c>
      <c r="F210" s="19" t="s">
        <v>43</v>
      </c>
      <c r="G210" s="19" t="s">
        <v>47</v>
      </c>
      <c r="H210" s="19" t="s">
        <v>49</v>
      </c>
      <c r="I210" s="19" t="s">
        <v>49</v>
      </c>
      <c r="J210" s="19">
        <v>2010</v>
      </c>
      <c r="K210" s="19">
        <v>0</v>
      </c>
      <c r="L210" s="19">
        <v>0</v>
      </c>
      <c r="M210" s="15">
        <v>1</v>
      </c>
      <c r="N210" s="15">
        <v>0.4</v>
      </c>
      <c r="O210" s="15">
        <v>0.5</v>
      </c>
      <c r="P210" s="15">
        <v>0.5</v>
      </c>
      <c r="Q210" s="20">
        <f t="shared" si="10"/>
        <v>0.39999999999999997</v>
      </c>
      <c r="R210" s="21" t="str">
        <f t="shared" si="11"/>
        <v>BAJO</v>
      </c>
    </row>
    <row r="211" spans="1:18" ht="12.75" x14ac:dyDescent="0.2">
      <c r="A211" s="5" t="s">
        <v>419</v>
      </c>
      <c r="B211" s="19">
        <v>57</v>
      </c>
      <c r="C211" s="19" t="str">
        <f t="shared" si="9"/>
        <v>Adulto</v>
      </c>
      <c r="D211" s="19" t="s">
        <v>41</v>
      </c>
      <c r="E211" s="19" t="s">
        <v>42</v>
      </c>
      <c r="F211" s="19" t="s">
        <v>43</v>
      </c>
      <c r="G211" s="19" t="s">
        <v>44</v>
      </c>
      <c r="H211" s="19" t="s">
        <v>45</v>
      </c>
      <c r="I211" s="19" t="s">
        <v>51</v>
      </c>
      <c r="J211" s="19">
        <v>2010</v>
      </c>
      <c r="K211" s="19">
        <v>0</v>
      </c>
      <c r="L211" s="19">
        <v>0</v>
      </c>
      <c r="M211" s="15">
        <v>0</v>
      </c>
      <c r="N211" s="15">
        <v>0.2</v>
      </c>
      <c r="O211" s="15">
        <v>0.5</v>
      </c>
      <c r="P211" s="15">
        <v>0</v>
      </c>
      <c r="Q211" s="20">
        <f t="shared" si="10"/>
        <v>0.11666666666666665</v>
      </c>
      <c r="R211" s="21" t="str">
        <f t="shared" si="11"/>
        <v>NINGUNO</v>
      </c>
    </row>
    <row r="212" spans="1:18" ht="12.75" x14ac:dyDescent="0.2">
      <c r="A212" s="5" t="s">
        <v>420</v>
      </c>
      <c r="B212" s="19">
        <v>23</v>
      </c>
      <c r="C212" s="19" t="str">
        <f t="shared" si="9"/>
        <v>Adulto Joven</v>
      </c>
      <c r="D212" s="19" t="s">
        <v>48</v>
      </c>
      <c r="E212" s="19" t="s">
        <v>42</v>
      </c>
      <c r="F212" s="19" t="s">
        <v>43</v>
      </c>
      <c r="G212" s="19" t="s">
        <v>44</v>
      </c>
      <c r="H212" s="19" t="s">
        <v>49</v>
      </c>
      <c r="I212" s="19" t="s">
        <v>45</v>
      </c>
      <c r="J212" s="19">
        <v>2013</v>
      </c>
      <c r="K212" s="19">
        <v>0</v>
      </c>
      <c r="L212" s="19">
        <v>1</v>
      </c>
      <c r="M212" s="15">
        <v>0</v>
      </c>
      <c r="N212" s="15">
        <v>0.8</v>
      </c>
      <c r="O212" s="15">
        <v>0.5</v>
      </c>
      <c r="P212" s="15">
        <v>0</v>
      </c>
      <c r="Q212" s="20">
        <f t="shared" si="10"/>
        <v>0.3833333333333333</v>
      </c>
      <c r="R212" s="21" t="str">
        <f t="shared" si="11"/>
        <v>BAJO</v>
      </c>
    </row>
    <row r="213" spans="1:18" ht="12.75" x14ac:dyDescent="0.2">
      <c r="A213" s="5" t="s">
        <v>421</v>
      </c>
      <c r="B213" s="19">
        <v>42</v>
      </c>
      <c r="C213" s="19" t="str">
        <f t="shared" si="9"/>
        <v>Adulto</v>
      </c>
      <c r="D213" s="19" t="s">
        <v>41</v>
      </c>
      <c r="E213" s="19" t="s">
        <v>42</v>
      </c>
      <c r="F213" s="19" t="s">
        <v>43</v>
      </c>
      <c r="G213" s="19" t="s">
        <v>47</v>
      </c>
      <c r="H213" s="19" t="s">
        <v>65</v>
      </c>
      <c r="I213" s="19" t="s">
        <v>65</v>
      </c>
      <c r="J213" s="19">
        <v>2014</v>
      </c>
      <c r="K213" s="19">
        <v>0</v>
      </c>
      <c r="L213" s="19">
        <v>0</v>
      </c>
      <c r="M213" s="15">
        <v>0.2</v>
      </c>
      <c r="N213" s="15">
        <v>1</v>
      </c>
      <c r="O213" s="15">
        <v>0.5</v>
      </c>
      <c r="P213" s="15">
        <v>0</v>
      </c>
      <c r="Q213" s="20">
        <f t="shared" si="10"/>
        <v>0.28333333333333333</v>
      </c>
      <c r="R213" s="21" t="str">
        <f t="shared" si="11"/>
        <v>BAJO</v>
      </c>
    </row>
    <row r="214" spans="1:18" ht="12.75" x14ac:dyDescent="0.2">
      <c r="A214" s="5" t="s">
        <v>422</v>
      </c>
      <c r="B214" s="19">
        <v>26</v>
      </c>
      <c r="C214" s="19" t="str">
        <f t="shared" si="9"/>
        <v>Adulto Joven</v>
      </c>
      <c r="D214" s="19" t="s">
        <v>48</v>
      </c>
      <c r="E214" s="19" t="s">
        <v>42</v>
      </c>
      <c r="F214" s="19" t="s">
        <v>43</v>
      </c>
      <c r="G214" s="19" t="s">
        <v>47</v>
      </c>
      <c r="H214" s="19" t="s">
        <v>49</v>
      </c>
      <c r="I214" s="19" t="s">
        <v>45</v>
      </c>
      <c r="J214" s="19">
        <v>2008</v>
      </c>
      <c r="K214" s="19">
        <v>0</v>
      </c>
      <c r="L214" s="19">
        <v>1</v>
      </c>
      <c r="M214" s="15">
        <v>0.6</v>
      </c>
      <c r="N214" s="15">
        <v>0.4</v>
      </c>
      <c r="O214" s="15">
        <v>0.5</v>
      </c>
      <c r="P214" s="15">
        <v>0.5</v>
      </c>
      <c r="Q214" s="20">
        <f t="shared" si="10"/>
        <v>0.5</v>
      </c>
      <c r="R214" s="21" t="str">
        <f t="shared" si="11"/>
        <v>BAJO</v>
      </c>
    </row>
    <row r="215" spans="1:18" ht="12.75" x14ac:dyDescent="0.2">
      <c r="A215" s="5" t="s">
        <v>423</v>
      </c>
      <c r="B215" s="19">
        <v>53</v>
      </c>
      <c r="C215" s="19" t="str">
        <f t="shared" si="9"/>
        <v>Adulto</v>
      </c>
      <c r="D215" s="19" t="s">
        <v>41</v>
      </c>
      <c r="E215" s="19" t="s">
        <v>42</v>
      </c>
      <c r="F215" s="19" t="s">
        <v>43</v>
      </c>
      <c r="G215" s="19" t="s">
        <v>44</v>
      </c>
      <c r="H215" s="19" t="s">
        <v>51</v>
      </c>
      <c r="I215" s="19" t="s">
        <v>51</v>
      </c>
      <c r="J215" s="19">
        <v>2018</v>
      </c>
      <c r="K215" s="19">
        <v>0</v>
      </c>
      <c r="L215" s="19">
        <v>1</v>
      </c>
      <c r="M215" s="15">
        <v>0</v>
      </c>
      <c r="N215" s="15">
        <v>0.2</v>
      </c>
      <c r="O215" s="15">
        <v>0</v>
      </c>
      <c r="P215" s="15">
        <v>0</v>
      </c>
      <c r="Q215" s="20">
        <f t="shared" si="10"/>
        <v>0.19999999999999998</v>
      </c>
      <c r="R215" s="21" t="str">
        <f t="shared" si="11"/>
        <v>NINGUNO</v>
      </c>
    </row>
    <row r="216" spans="1:18" ht="12.75" x14ac:dyDescent="0.2">
      <c r="A216" s="5" t="s">
        <v>424</v>
      </c>
      <c r="B216" s="19">
        <v>47</v>
      </c>
      <c r="C216" s="19" t="str">
        <f t="shared" si="9"/>
        <v>Adulto</v>
      </c>
      <c r="D216" s="19" t="s">
        <v>48</v>
      </c>
      <c r="E216" s="19" t="s">
        <v>72</v>
      </c>
      <c r="F216" s="19" t="s">
        <v>43</v>
      </c>
      <c r="G216" s="19" t="s">
        <v>47</v>
      </c>
      <c r="H216" s="19" t="s">
        <v>45</v>
      </c>
      <c r="I216" s="19" t="s">
        <v>45</v>
      </c>
      <c r="J216" s="19">
        <v>2013</v>
      </c>
      <c r="K216" s="19">
        <v>0</v>
      </c>
      <c r="L216" s="19">
        <v>1</v>
      </c>
      <c r="M216" s="15">
        <v>0.2</v>
      </c>
      <c r="N216" s="15">
        <v>0.2</v>
      </c>
      <c r="O216" s="15">
        <v>0.5</v>
      </c>
      <c r="P216" s="15">
        <v>0.5</v>
      </c>
      <c r="Q216" s="20">
        <f t="shared" si="10"/>
        <v>0.39999999999999997</v>
      </c>
      <c r="R216" s="21" t="str">
        <f t="shared" si="11"/>
        <v>BAJO</v>
      </c>
    </row>
    <row r="217" spans="1:18" ht="12.75" x14ac:dyDescent="0.2">
      <c r="A217" s="5" t="s">
        <v>425</v>
      </c>
      <c r="B217" s="19">
        <v>77</v>
      </c>
      <c r="C217" s="19" t="str">
        <f t="shared" si="9"/>
        <v>Adulto Mayor</v>
      </c>
      <c r="D217" s="19" t="s">
        <v>41</v>
      </c>
      <c r="E217" s="19" t="s">
        <v>42</v>
      </c>
      <c r="F217" s="19" t="s">
        <v>43</v>
      </c>
      <c r="G217" s="19" t="s">
        <v>47</v>
      </c>
      <c r="H217" s="19" t="s">
        <v>65</v>
      </c>
      <c r="I217" s="19" t="s">
        <v>65</v>
      </c>
      <c r="J217" s="19">
        <v>2018</v>
      </c>
      <c r="K217" s="19">
        <v>0</v>
      </c>
      <c r="L217" s="19">
        <v>0</v>
      </c>
      <c r="M217" s="15">
        <v>0</v>
      </c>
      <c r="N217" s="15">
        <v>0.4</v>
      </c>
      <c r="O217" s="15">
        <v>0</v>
      </c>
      <c r="P217" s="15">
        <v>0</v>
      </c>
      <c r="Q217" s="20">
        <f t="shared" si="10"/>
        <v>6.6666666666666666E-2</v>
      </c>
      <c r="R217" s="21" t="str">
        <f t="shared" si="11"/>
        <v>NINGUNO</v>
      </c>
    </row>
    <row r="218" spans="1:18" ht="12.75" x14ac:dyDescent="0.2">
      <c r="A218" s="5" t="s">
        <v>426</v>
      </c>
      <c r="B218" s="19">
        <v>24</v>
      </c>
      <c r="C218" s="19" t="str">
        <f t="shared" si="9"/>
        <v>Adulto Joven</v>
      </c>
      <c r="D218" s="19" t="s">
        <v>48</v>
      </c>
      <c r="E218" s="19" t="s">
        <v>60</v>
      </c>
      <c r="F218" s="19" t="s">
        <v>43</v>
      </c>
      <c r="G218" s="19" t="s">
        <v>44</v>
      </c>
      <c r="H218" s="19" t="s">
        <v>49</v>
      </c>
      <c r="I218" s="19" t="s">
        <v>51</v>
      </c>
      <c r="J218" s="19">
        <v>2010</v>
      </c>
      <c r="K218" s="19">
        <v>0</v>
      </c>
      <c r="L218" s="19">
        <v>1</v>
      </c>
      <c r="M218" s="15">
        <v>0.2</v>
      </c>
      <c r="N218" s="15">
        <v>0.6</v>
      </c>
      <c r="O218" s="15">
        <v>0</v>
      </c>
      <c r="P218" s="15">
        <v>0</v>
      </c>
      <c r="Q218" s="20">
        <f t="shared" si="10"/>
        <v>0.3</v>
      </c>
      <c r="R218" s="21" t="str">
        <f t="shared" si="11"/>
        <v>BAJO</v>
      </c>
    </row>
    <row r="219" spans="1:18" ht="12.75" x14ac:dyDescent="0.2">
      <c r="A219" s="5" t="s">
        <v>427</v>
      </c>
      <c r="B219" s="19">
        <v>20</v>
      </c>
      <c r="C219" s="19" t="str">
        <f t="shared" si="9"/>
        <v>Adulto Joven</v>
      </c>
      <c r="D219" s="19" t="s">
        <v>48</v>
      </c>
      <c r="E219" s="19" t="s">
        <v>120</v>
      </c>
      <c r="F219" s="19" t="s">
        <v>43</v>
      </c>
      <c r="G219" s="19" t="s">
        <v>47</v>
      </c>
      <c r="H219" s="19" t="s">
        <v>49</v>
      </c>
      <c r="I219" s="19" t="s">
        <v>45</v>
      </c>
      <c r="J219" s="19">
        <v>2010</v>
      </c>
      <c r="K219" s="19">
        <v>0</v>
      </c>
      <c r="L219" s="19">
        <v>1</v>
      </c>
      <c r="M219" s="15">
        <v>0.8</v>
      </c>
      <c r="N219" s="15">
        <v>0.8</v>
      </c>
      <c r="O219" s="15">
        <v>0.5</v>
      </c>
      <c r="P219" s="15">
        <v>0</v>
      </c>
      <c r="Q219" s="20">
        <f t="shared" si="10"/>
        <v>0.51666666666666672</v>
      </c>
      <c r="R219" s="21" t="str">
        <f t="shared" si="11"/>
        <v>MEDIO</v>
      </c>
    </row>
    <row r="220" spans="1:18" ht="12.75" x14ac:dyDescent="0.2">
      <c r="A220" s="5" t="s">
        <v>428</v>
      </c>
      <c r="B220" s="19">
        <v>51</v>
      </c>
      <c r="C220" s="19" t="str">
        <f t="shared" si="9"/>
        <v>Adulto</v>
      </c>
      <c r="D220" s="19" t="s">
        <v>48</v>
      </c>
      <c r="E220" s="19" t="s">
        <v>42</v>
      </c>
      <c r="F220" s="19" t="s">
        <v>43</v>
      </c>
      <c r="G220" s="19" t="s">
        <v>47</v>
      </c>
      <c r="H220" s="19" t="s">
        <v>51</v>
      </c>
      <c r="I220" s="19" t="s">
        <v>65</v>
      </c>
      <c r="J220" s="19">
        <v>2013</v>
      </c>
      <c r="K220" s="19">
        <v>0</v>
      </c>
      <c r="L220" s="19">
        <v>0</v>
      </c>
      <c r="M220" s="15">
        <v>0.8</v>
      </c>
      <c r="N220" s="15">
        <v>0.6</v>
      </c>
      <c r="O220" s="15">
        <v>0.5</v>
      </c>
      <c r="P220" s="15">
        <v>0</v>
      </c>
      <c r="Q220" s="20">
        <f t="shared" si="10"/>
        <v>0.31666666666666665</v>
      </c>
      <c r="R220" s="21" t="str">
        <f t="shared" si="11"/>
        <v>BAJO</v>
      </c>
    </row>
    <row r="221" spans="1:18" ht="12.75" x14ac:dyDescent="0.2">
      <c r="A221" s="5" t="s">
        <v>429</v>
      </c>
      <c r="B221" s="19">
        <v>19</v>
      </c>
      <c r="C221" s="19" t="str">
        <f t="shared" si="9"/>
        <v>Adulto Joven</v>
      </c>
      <c r="D221" s="19" t="s">
        <v>41</v>
      </c>
      <c r="E221" s="19" t="s">
        <v>125</v>
      </c>
      <c r="F221" s="19" t="s">
        <v>43</v>
      </c>
      <c r="G221" s="19" t="s">
        <v>44</v>
      </c>
      <c r="H221" s="19" t="s">
        <v>45</v>
      </c>
      <c r="I221" s="19" t="s">
        <v>45</v>
      </c>
      <c r="J221" s="19">
        <v>2010</v>
      </c>
      <c r="K221" s="19">
        <v>0</v>
      </c>
      <c r="L221" s="19">
        <v>0</v>
      </c>
      <c r="M221" s="15">
        <v>0.6</v>
      </c>
      <c r="N221" s="15">
        <v>0.6</v>
      </c>
      <c r="O221" s="15">
        <v>0.5</v>
      </c>
      <c r="P221" s="15">
        <v>0.5</v>
      </c>
      <c r="Q221" s="20">
        <f t="shared" si="10"/>
        <v>0.3666666666666667</v>
      </c>
      <c r="R221" s="21" t="str">
        <f t="shared" si="11"/>
        <v>BAJO</v>
      </c>
    </row>
    <row r="222" spans="1:18" ht="12.75" x14ac:dyDescent="0.2">
      <c r="A222" s="5" t="s">
        <v>430</v>
      </c>
      <c r="B222" s="19">
        <v>47</v>
      </c>
      <c r="C222" s="19" t="str">
        <f t="shared" si="9"/>
        <v>Adulto</v>
      </c>
      <c r="D222" s="19" t="s">
        <v>41</v>
      </c>
      <c r="E222" s="19" t="s">
        <v>72</v>
      </c>
      <c r="F222" s="19" t="s">
        <v>43</v>
      </c>
      <c r="G222" s="19" t="s">
        <v>44</v>
      </c>
      <c r="H222" s="19" t="s">
        <v>51</v>
      </c>
      <c r="I222" s="19" t="s">
        <v>51</v>
      </c>
      <c r="J222" s="19">
        <v>2010</v>
      </c>
      <c r="K222" s="19">
        <v>0</v>
      </c>
      <c r="L222" s="19">
        <v>1</v>
      </c>
      <c r="M222" s="15">
        <v>0</v>
      </c>
      <c r="N222" s="15">
        <v>0.2</v>
      </c>
      <c r="O222" s="15">
        <v>0</v>
      </c>
      <c r="P222" s="15">
        <v>0</v>
      </c>
      <c r="Q222" s="20">
        <f t="shared" si="10"/>
        <v>0.19999999999999998</v>
      </c>
      <c r="R222" s="21" t="str">
        <f t="shared" si="11"/>
        <v>NINGUNO</v>
      </c>
    </row>
    <row r="223" spans="1:18" ht="12.75" x14ac:dyDescent="0.2">
      <c r="A223" s="5" t="s">
        <v>431</v>
      </c>
      <c r="B223" s="19">
        <v>43</v>
      </c>
      <c r="C223" s="19" t="str">
        <f t="shared" si="9"/>
        <v>Adulto</v>
      </c>
      <c r="D223" s="19" t="s">
        <v>41</v>
      </c>
      <c r="E223" s="19" t="s">
        <v>72</v>
      </c>
      <c r="F223" s="19" t="s">
        <v>43</v>
      </c>
      <c r="G223" s="19" t="s">
        <v>44</v>
      </c>
      <c r="H223" s="19" t="s">
        <v>45</v>
      </c>
      <c r="I223" s="19" t="s">
        <v>51</v>
      </c>
      <c r="J223" s="19">
        <v>2015</v>
      </c>
      <c r="K223" s="19">
        <v>0</v>
      </c>
      <c r="L223" s="19">
        <v>1</v>
      </c>
      <c r="M223" s="15">
        <v>0</v>
      </c>
      <c r="N223" s="15">
        <v>0.2</v>
      </c>
      <c r="O223" s="15">
        <v>0.5</v>
      </c>
      <c r="P223" s="15">
        <v>0</v>
      </c>
      <c r="Q223" s="20">
        <f t="shared" si="10"/>
        <v>0.28333333333333333</v>
      </c>
      <c r="R223" s="21" t="str">
        <f t="shared" si="11"/>
        <v>BAJO</v>
      </c>
    </row>
    <row r="224" spans="1:18" ht="12.75" x14ac:dyDescent="0.2">
      <c r="A224" s="5" t="s">
        <v>432</v>
      </c>
      <c r="B224" s="19">
        <v>45</v>
      </c>
      <c r="C224" s="19" t="str">
        <f t="shared" si="9"/>
        <v>Adulto</v>
      </c>
      <c r="D224" s="19" t="s">
        <v>41</v>
      </c>
      <c r="E224" s="19" t="s">
        <v>72</v>
      </c>
      <c r="F224" s="19" t="s">
        <v>43</v>
      </c>
      <c r="G224" s="19" t="s">
        <v>70</v>
      </c>
      <c r="H224" s="19" t="s">
        <v>45</v>
      </c>
      <c r="I224" s="19" t="s">
        <v>51</v>
      </c>
      <c r="J224" s="19">
        <v>2005</v>
      </c>
      <c r="K224" s="19">
        <v>0</v>
      </c>
      <c r="L224" s="19">
        <v>0</v>
      </c>
      <c r="M224" s="15">
        <v>0.2</v>
      </c>
      <c r="N224" s="15">
        <v>0.2</v>
      </c>
      <c r="O224" s="15">
        <v>0.5</v>
      </c>
      <c r="P224" s="15">
        <v>0.5</v>
      </c>
      <c r="Q224" s="20">
        <f t="shared" si="10"/>
        <v>0.23333333333333331</v>
      </c>
      <c r="R224" s="21" t="str">
        <f t="shared" si="11"/>
        <v>NINGUNO</v>
      </c>
    </row>
    <row r="225" spans="1:18" ht="12.75" x14ac:dyDescent="0.2">
      <c r="A225" s="5" t="s">
        <v>433</v>
      </c>
      <c r="B225" s="19">
        <v>19</v>
      </c>
      <c r="C225" s="19" t="str">
        <f t="shared" si="9"/>
        <v>Adulto Joven</v>
      </c>
      <c r="D225" s="19" t="s">
        <v>41</v>
      </c>
      <c r="E225" s="19" t="s">
        <v>126</v>
      </c>
      <c r="F225" s="19" t="s">
        <v>43</v>
      </c>
      <c r="G225" s="19" t="s">
        <v>44</v>
      </c>
      <c r="H225" s="19" t="s">
        <v>45</v>
      </c>
      <c r="I225" s="19" t="s">
        <v>51</v>
      </c>
      <c r="J225" s="19">
        <v>2012</v>
      </c>
      <c r="K225" s="19">
        <v>0</v>
      </c>
      <c r="L225" s="19">
        <v>0</v>
      </c>
      <c r="M225" s="15">
        <v>0</v>
      </c>
      <c r="N225" s="15">
        <v>0.4</v>
      </c>
      <c r="O225" s="15">
        <v>0.5</v>
      </c>
      <c r="P225" s="15">
        <v>0.5</v>
      </c>
      <c r="Q225" s="20">
        <f t="shared" si="10"/>
        <v>0.23333333333333331</v>
      </c>
      <c r="R225" s="21" t="str">
        <f t="shared" si="11"/>
        <v>NINGUNO</v>
      </c>
    </row>
    <row r="226" spans="1:18" ht="15.75" customHeight="1" x14ac:dyDescent="0.2">
      <c r="A226" s="5" t="s">
        <v>434</v>
      </c>
      <c r="B226" s="19">
        <v>41</v>
      </c>
      <c r="C226" s="19" t="str">
        <f t="shared" si="9"/>
        <v>Adulto</v>
      </c>
      <c r="D226" s="19" t="s">
        <v>48</v>
      </c>
      <c r="E226" s="19" t="s">
        <v>72</v>
      </c>
      <c r="F226" s="19" t="s">
        <v>50</v>
      </c>
      <c r="G226" s="19" t="s">
        <v>70</v>
      </c>
      <c r="H226" s="19" t="s">
        <v>45</v>
      </c>
      <c r="I226" s="19" t="s">
        <v>45</v>
      </c>
      <c r="J226" s="19">
        <v>2010</v>
      </c>
      <c r="K226" s="15">
        <v>0</v>
      </c>
      <c r="L226" s="15">
        <v>1</v>
      </c>
      <c r="M226" s="15">
        <v>0.6</v>
      </c>
      <c r="N226" s="15">
        <v>0.6</v>
      </c>
      <c r="O226" s="15">
        <v>1</v>
      </c>
      <c r="P226" s="15">
        <v>0</v>
      </c>
      <c r="Q226" s="20">
        <f t="shared" si="10"/>
        <v>0.53333333333333333</v>
      </c>
      <c r="R226" s="21" t="str">
        <f t="shared" si="11"/>
        <v>MEDIO</v>
      </c>
    </row>
    <row r="227" spans="1:18" ht="15.75" customHeight="1" x14ac:dyDescent="0.2">
      <c r="A227" s="5" t="s">
        <v>435</v>
      </c>
      <c r="B227" s="19">
        <v>65</v>
      </c>
      <c r="C227" s="19" t="str">
        <f t="shared" si="9"/>
        <v>Adulto Mayor</v>
      </c>
      <c r="D227" s="19" t="s">
        <v>41</v>
      </c>
      <c r="E227" s="19" t="s">
        <v>46</v>
      </c>
      <c r="F227" s="19" t="s">
        <v>43</v>
      </c>
      <c r="G227" s="19" t="s">
        <v>47</v>
      </c>
      <c r="H227" s="19" t="s">
        <v>51</v>
      </c>
      <c r="I227" s="19" t="s">
        <v>45</v>
      </c>
      <c r="J227" s="19">
        <v>2011</v>
      </c>
      <c r="K227" s="15">
        <v>0</v>
      </c>
      <c r="L227" s="15">
        <v>0</v>
      </c>
      <c r="M227" s="15">
        <v>0</v>
      </c>
      <c r="N227" s="15">
        <v>0</v>
      </c>
      <c r="O227" s="15">
        <v>0</v>
      </c>
      <c r="P227" s="15">
        <v>0</v>
      </c>
      <c r="Q227" s="20">
        <f t="shared" si="10"/>
        <v>0</v>
      </c>
      <c r="R227" s="21" t="str">
        <f t="shared" si="11"/>
        <v>NINGUNO</v>
      </c>
    </row>
    <row r="228" spans="1:18" ht="15.75" customHeight="1" x14ac:dyDescent="0.2">
      <c r="A228" s="5" t="s">
        <v>436</v>
      </c>
      <c r="B228" s="19">
        <v>65</v>
      </c>
      <c r="C228" s="19"/>
      <c r="D228" s="19" t="s">
        <v>41</v>
      </c>
      <c r="E228" s="19" t="s">
        <v>102</v>
      </c>
      <c r="F228" s="19" t="s">
        <v>43</v>
      </c>
      <c r="G228" s="19" t="s">
        <v>44</v>
      </c>
      <c r="H228" s="19" t="s">
        <v>45</v>
      </c>
      <c r="I228" s="19" t="s">
        <v>45</v>
      </c>
      <c r="J228" s="19">
        <v>2012</v>
      </c>
      <c r="K228" s="15">
        <v>0</v>
      </c>
      <c r="L228" s="15">
        <v>0</v>
      </c>
      <c r="M228" s="15">
        <v>0.2</v>
      </c>
      <c r="N228" s="15">
        <v>0.4</v>
      </c>
      <c r="O228" s="15">
        <v>0.25</v>
      </c>
      <c r="P228" s="15">
        <v>1</v>
      </c>
      <c r="Q228" s="20">
        <f t="shared" si="10"/>
        <v>0.30833333333333335</v>
      </c>
      <c r="R228" s="21" t="str">
        <f t="shared" si="11"/>
        <v>BAJO</v>
      </c>
    </row>
    <row r="229" spans="1:18" ht="15.75" customHeight="1" x14ac:dyDescent="0.2">
      <c r="A229" s="5" t="s">
        <v>437</v>
      </c>
      <c r="B229" s="19">
        <v>22</v>
      </c>
      <c r="C229" s="19"/>
      <c r="D229" s="19" t="s">
        <v>41</v>
      </c>
      <c r="E229" s="19" t="s">
        <v>42</v>
      </c>
      <c r="F229" s="19" t="s">
        <v>43</v>
      </c>
      <c r="G229" s="19" t="s">
        <v>70</v>
      </c>
      <c r="H229" s="19" t="s">
        <v>45</v>
      </c>
      <c r="I229" s="19" t="s">
        <v>45</v>
      </c>
      <c r="J229" s="19">
        <v>2011</v>
      </c>
      <c r="K229" s="15">
        <v>0</v>
      </c>
      <c r="L229" s="15">
        <v>0</v>
      </c>
      <c r="M229" s="15">
        <v>0</v>
      </c>
      <c r="N229" s="15">
        <v>0</v>
      </c>
      <c r="O229" s="15">
        <v>0</v>
      </c>
      <c r="Q229" s="20">
        <f t="shared" si="10"/>
        <v>0</v>
      </c>
      <c r="R229" s="21" t="str">
        <f t="shared" si="11"/>
        <v>NINGUNO</v>
      </c>
    </row>
  </sheetData>
  <mergeCells count="1">
    <mergeCell ref="Q2:R2"/>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BB25-6463-4F40-8D15-E20F5438226B}">
  <sheetPr>
    <tabColor rgb="FFFF0066"/>
    <outlinePr summaryBelow="0" summaryRight="0"/>
  </sheetPr>
  <dimension ref="A1:P229"/>
  <sheetViews>
    <sheetView workbookViewId="0">
      <pane ySplit="3" topLeftCell="A226" activePane="bottomLeft" state="frozen"/>
      <selection pane="bottomLeft" activeCell="A239" sqref="A239"/>
    </sheetView>
  </sheetViews>
  <sheetFormatPr defaultColWidth="14.42578125" defaultRowHeight="15.75" customHeight="1" x14ac:dyDescent="0.25"/>
  <cols>
    <col min="1" max="1" width="31.85546875" style="15" customWidth="1"/>
    <col min="2" max="9" width="21.5703125" style="15" customWidth="1"/>
    <col min="10" max="10" width="21.5703125" style="22" customWidth="1"/>
    <col min="11" max="11" width="14.42578125" style="23"/>
    <col min="12" max="14" width="21.5703125" style="15" customWidth="1"/>
    <col min="15" max="15" width="13.85546875" style="22" customWidth="1"/>
    <col min="16" max="16" width="13" style="22" customWidth="1"/>
    <col min="17" max="16384" width="14.42578125" style="15"/>
  </cols>
  <sheetData>
    <row r="1" spans="1:16" ht="15.75" customHeight="1" x14ac:dyDescent="0.25">
      <c r="A1" s="15">
        <v>1</v>
      </c>
      <c r="B1" s="15">
        <v>2</v>
      </c>
      <c r="C1" s="15">
        <v>3</v>
      </c>
      <c r="D1" s="15">
        <v>3</v>
      </c>
      <c r="E1" s="15">
        <v>4</v>
      </c>
      <c r="F1" s="15">
        <v>5</v>
      </c>
      <c r="G1" s="15">
        <v>6</v>
      </c>
      <c r="H1" s="15">
        <v>7</v>
      </c>
      <c r="I1" s="15">
        <v>8</v>
      </c>
      <c r="J1" s="22">
        <v>10</v>
      </c>
      <c r="K1" s="23" t="s">
        <v>153</v>
      </c>
      <c r="L1" s="15" t="s">
        <v>154</v>
      </c>
      <c r="M1" s="15" t="s">
        <v>155</v>
      </c>
      <c r="N1" s="15" t="s">
        <v>156</v>
      </c>
    </row>
    <row r="2" spans="1:16" ht="29.25" customHeight="1" x14ac:dyDescent="0.25">
      <c r="A2" s="16"/>
      <c r="B2" s="16"/>
      <c r="C2" s="16"/>
      <c r="D2" s="16"/>
      <c r="E2" s="16"/>
      <c r="F2" s="16"/>
      <c r="G2" s="16"/>
      <c r="H2" s="16"/>
      <c r="I2" s="16"/>
      <c r="J2" s="16"/>
      <c r="K2" s="47"/>
      <c r="L2" s="48"/>
      <c r="M2" s="48"/>
      <c r="N2" s="48"/>
      <c r="O2" s="81" t="s">
        <v>157</v>
      </c>
      <c r="P2" s="81"/>
    </row>
    <row r="3" spans="1:16" ht="15.75" customHeight="1" x14ac:dyDescent="0.25">
      <c r="A3" s="15" t="s">
        <v>15</v>
      </c>
      <c r="B3" s="15" t="s">
        <v>16</v>
      </c>
      <c r="C3" s="15" t="s">
        <v>17</v>
      </c>
      <c r="D3" s="15" t="s">
        <v>18</v>
      </c>
      <c r="E3" s="15" t="s">
        <v>19</v>
      </c>
      <c r="F3" s="15" t="s">
        <v>20</v>
      </c>
      <c r="G3" s="15" t="s">
        <v>21</v>
      </c>
      <c r="H3" s="15" t="s">
        <v>22</v>
      </c>
      <c r="I3" s="15" t="s">
        <v>23</v>
      </c>
      <c r="J3" s="22" t="s">
        <v>24</v>
      </c>
      <c r="K3" s="24" t="s">
        <v>158</v>
      </c>
      <c r="L3" s="17" t="s">
        <v>159</v>
      </c>
      <c r="M3" s="17" t="s">
        <v>160</v>
      </c>
      <c r="N3" s="17" t="s">
        <v>161</v>
      </c>
      <c r="O3" s="44" t="s">
        <v>39</v>
      </c>
      <c r="P3" s="44" t="s">
        <v>40</v>
      </c>
    </row>
    <row r="4" spans="1:16" ht="15.75" customHeight="1" x14ac:dyDescent="0.25">
      <c r="A4" s="5" t="s">
        <v>212</v>
      </c>
      <c r="B4" s="19">
        <v>55</v>
      </c>
      <c r="C4" s="19" t="str">
        <f>IF((B4&lt;18),"Niño/Adolescente",(IF(AND((B4&gt;17),(B4&lt;30)),"Adulto Joven",(IF(AND((B4&gt;29),(B4&lt;60)),"Adulto","Adulto Mayor")))))</f>
        <v>Adulto</v>
      </c>
      <c r="D4" s="19" t="s">
        <v>41</v>
      </c>
      <c r="E4" s="19" t="s">
        <v>42</v>
      </c>
      <c r="F4" s="19" t="s">
        <v>43</v>
      </c>
      <c r="G4" s="19" t="s">
        <v>44</v>
      </c>
      <c r="H4" s="19" t="s">
        <v>45</v>
      </c>
      <c r="I4" s="19" t="s">
        <v>45</v>
      </c>
      <c r="J4" s="25">
        <v>2017</v>
      </c>
      <c r="K4" s="25">
        <v>0</v>
      </c>
      <c r="L4" s="15">
        <v>0</v>
      </c>
      <c r="M4" s="15">
        <v>1</v>
      </c>
      <c r="N4" s="15">
        <v>0</v>
      </c>
      <c r="O4" s="45">
        <f>(K4+L4+M4+N4)/4</f>
        <v>0.25</v>
      </c>
      <c r="P4" s="46" t="str">
        <f>IF(AND(O4&gt;0.75,O4&lt;=1),"AVANZADO",IF(AND(O4&gt;0.5,O4&lt;=0.75),"MEDIO",IF(AND(O4&gt;0.25,O4&lt;=0.5),"BAJO","NINGUNO")))</f>
        <v>NINGUNO</v>
      </c>
    </row>
    <row r="5" spans="1:16" ht="15.75" customHeight="1" x14ac:dyDescent="0.25">
      <c r="A5" s="5" t="s">
        <v>213</v>
      </c>
      <c r="B5" s="19">
        <v>18</v>
      </c>
      <c r="C5" s="19" t="str">
        <f t="shared" ref="C5:C68" si="0">IF((B5&lt;18),"Niño/Adolescente",(IF(AND((B5&gt;17),(B5&lt;30)),"Adulto Joven",(IF(AND((B5&gt;29),(B5&lt;60)),"Adulto","Adulto Mayor")))))</f>
        <v>Adulto Joven</v>
      </c>
      <c r="D5" s="19" t="s">
        <v>41</v>
      </c>
      <c r="E5" s="19" t="s">
        <v>46</v>
      </c>
      <c r="F5" s="19" t="s">
        <v>43</v>
      </c>
      <c r="G5" s="19" t="s">
        <v>47</v>
      </c>
      <c r="H5" s="19" t="s">
        <v>45</v>
      </c>
      <c r="I5" s="19" t="s">
        <v>45</v>
      </c>
      <c r="J5" s="25">
        <v>2016</v>
      </c>
      <c r="K5" s="25">
        <v>1</v>
      </c>
      <c r="L5" s="15">
        <v>0</v>
      </c>
      <c r="M5" s="15">
        <v>1</v>
      </c>
      <c r="N5" s="15">
        <v>0</v>
      </c>
      <c r="O5" s="45">
        <f t="shared" ref="O5:O68" si="1">(K5+L5+M5+N5)/4</f>
        <v>0.5</v>
      </c>
      <c r="P5" s="46" t="str">
        <f t="shared" ref="P5:P68" si="2">IF(AND(O5&gt;0.75,O5&lt;=1),"AVANZADO",IF(AND(O5&gt;0.5,O5&lt;=0.75),"MEDIO",IF(AND(O5&gt;0.25,O5&lt;=0.5),"BAJO","NINGUNO")))</f>
        <v>BAJO</v>
      </c>
    </row>
    <row r="6" spans="1:16" ht="15.75" customHeight="1" x14ac:dyDescent="0.25">
      <c r="A6" s="5" t="s">
        <v>214</v>
      </c>
      <c r="B6" s="19">
        <v>25</v>
      </c>
      <c r="C6" s="19" t="str">
        <f t="shared" si="0"/>
        <v>Adulto Joven</v>
      </c>
      <c r="D6" s="19" t="s">
        <v>48</v>
      </c>
      <c r="E6" s="19" t="s">
        <v>42</v>
      </c>
      <c r="F6" s="19" t="s">
        <v>43</v>
      </c>
      <c r="G6" s="19" t="s">
        <v>44</v>
      </c>
      <c r="H6" s="19" t="s">
        <v>49</v>
      </c>
      <c r="I6" s="19" t="s">
        <v>45</v>
      </c>
      <c r="J6" s="25">
        <v>2011</v>
      </c>
      <c r="K6" s="25">
        <v>0</v>
      </c>
      <c r="L6" s="15">
        <v>1</v>
      </c>
      <c r="M6" s="15">
        <v>1</v>
      </c>
      <c r="N6" s="15">
        <v>1</v>
      </c>
      <c r="O6" s="45">
        <f t="shared" si="1"/>
        <v>0.75</v>
      </c>
      <c r="P6" s="46" t="str">
        <f t="shared" si="2"/>
        <v>MEDIO</v>
      </c>
    </row>
    <row r="7" spans="1:16" ht="15.75" customHeight="1" x14ac:dyDescent="0.25">
      <c r="A7" s="5" t="s">
        <v>215</v>
      </c>
      <c r="B7" s="19">
        <v>23</v>
      </c>
      <c r="C7" s="19" t="str">
        <f t="shared" si="0"/>
        <v>Adulto Joven</v>
      </c>
      <c r="D7" s="19" t="s">
        <v>48</v>
      </c>
      <c r="E7" s="19" t="s">
        <v>42</v>
      </c>
      <c r="F7" s="19" t="s">
        <v>43</v>
      </c>
      <c r="G7" s="19" t="s">
        <v>44</v>
      </c>
      <c r="H7" s="19" t="s">
        <v>45</v>
      </c>
      <c r="I7" s="19" t="s">
        <v>45</v>
      </c>
      <c r="J7" s="25">
        <v>2010</v>
      </c>
      <c r="K7" s="25">
        <v>1</v>
      </c>
      <c r="L7" s="15">
        <v>1</v>
      </c>
      <c r="M7" s="15">
        <v>1</v>
      </c>
      <c r="N7" s="15">
        <v>1</v>
      </c>
      <c r="O7" s="45">
        <f t="shared" si="1"/>
        <v>1</v>
      </c>
      <c r="P7" s="46" t="str">
        <f t="shared" si="2"/>
        <v>AVANZADO</v>
      </c>
    </row>
    <row r="8" spans="1:16" ht="15.75" customHeight="1" x14ac:dyDescent="0.25">
      <c r="A8" s="5" t="s">
        <v>216</v>
      </c>
      <c r="B8" s="19">
        <v>22</v>
      </c>
      <c r="C8" s="19" t="str">
        <f t="shared" si="0"/>
        <v>Adulto Joven</v>
      </c>
      <c r="D8" s="19" t="s">
        <v>48</v>
      </c>
      <c r="E8" s="19" t="s">
        <v>42</v>
      </c>
      <c r="F8" s="19" t="s">
        <v>50</v>
      </c>
      <c r="G8" s="19" t="s">
        <v>47</v>
      </c>
      <c r="H8" s="19" t="s">
        <v>49</v>
      </c>
      <c r="I8" s="19" t="s">
        <v>51</v>
      </c>
      <c r="J8" s="25">
        <v>2010</v>
      </c>
      <c r="K8" s="25">
        <v>1</v>
      </c>
      <c r="L8" s="15">
        <v>0</v>
      </c>
      <c r="M8" s="15">
        <v>1</v>
      </c>
      <c r="N8" s="15">
        <v>1</v>
      </c>
      <c r="O8" s="45">
        <f t="shared" si="1"/>
        <v>0.75</v>
      </c>
      <c r="P8" s="46" t="str">
        <f t="shared" si="2"/>
        <v>MEDIO</v>
      </c>
    </row>
    <row r="9" spans="1:16" ht="15.75" customHeight="1" x14ac:dyDescent="0.25">
      <c r="A9" s="5" t="s">
        <v>217</v>
      </c>
      <c r="B9" s="19">
        <v>23</v>
      </c>
      <c r="C9" s="19" t="str">
        <f t="shared" si="0"/>
        <v>Adulto Joven</v>
      </c>
      <c r="D9" s="19" t="s">
        <v>48</v>
      </c>
      <c r="E9" s="19" t="s">
        <v>42</v>
      </c>
      <c r="F9" s="19" t="s">
        <v>50</v>
      </c>
      <c r="G9" s="19" t="s">
        <v>44</v>
      </c>
      <c r="H9" s="19" t="s">
        <v>45</v>
      </c>
      <c r="I9" s="19" t="s">
        <v>49</v>
      </c>
      <c r="J9" s="25">
        <v>2014</v>
      </c>
      <c r="K9" s="25">
        <v>1</v>
      </c>
      <c r="L9" s="15">
        <v>0</v>
      </c>
      <c r="M9" s="15">
        <v>1</v>
      </c>
      <c r="N9" s="15">
        <v>1</v>
      </c>
      <c r="O9" s="45">
        <f t="shared" si="1"/>
        <v>0.75</v>
      </c>
      <c r="P9" s="46" t="str">
        <f t="shared" si="2"/>
        <v>MEDIO</v>
      </c>
    </row>
    <row r="10" spans="1:16" ht="15.75" customHeight="1" x14ac:dyDescent="0.25">
      <c r="A10" s="5" t="s">
        <v>218</v>
      </c>
      <c r="B10" s="19">
        <v>19</v>
      </c>
      <c r="C10" s="19" t="str">
        <f t="shared" si="0"/>
        <v>Adulto Joven</v>
      </c>
      <c r="D10" s="19" t="s">
        <v>41</v>
      </c>
      <c r="E10" s="19" t="s">
        <v>42</v>
      </c>
      <c r="F10" s="19" t="s">
        <v>43</v>
      </c>
      <c r="G10" s="19" t="s">
        <v>44</v>
      </c>
      <c r="H10" s="19" t="s">
        <v>45</v>
      </c>
      <c r="I10" s="19" t="s">
        <v>45</v>
      </c>
      <c r="J10" s="25">
        <v>2014</v>
      </c>
      <c r="K10" s="25">
        <v>0</v>
      </c>
      <c r="L10" s="15">
        <v>0</v>
      </c>
      <c r="M10" s="15">
        <v>0</v>
      </c>
      <c r="N10" s="15">
        <v>0</v>
      </c>
      <c r="O10" s="45">
        <f t="shared" si="1"/>
        <v>0</v>
      </c>
      <c r="P10" s="46" t="str">
        <f t="shared" si="2"/>
        <v>NINGUNO</v>
      </c>
    </row>
    <row r="11" spans="1:16" ht="15.75" customHeight="1" x14ac:dyDescent="0.25">
      <c r="A11" s="5" t="s">
        <v>219</v>
      </c>
      <c r="B11" s="19">
        <v>19</v>
      </c>
      <c r="C11" s="19" t="str">
        <f t="shared" si="0"/>
        <v>Adulto Joven</v>
      </c>
      <c r="D11" s="19" t="s">
        <v>41</v>
      </c>
      <c r="E11" s="19" t="s">
        <v>53</v>
      </c>
      <c r="F11" s="19" t="s">
        <v>43</v>
      </c>
      <c r="G11" s="19" t="s">
        <v>47</v>
      </c>
      <c r="H11" s="19" t="s">
        <v>51</v>
      </c>
      <c r="I11" s="19" t="s">
        <v>45</v>
      </c>
      <c r="J11" s="25">
        <v>2012</v>
      </c>
      <c r="K11" s="25">
        <v>1</v>
      </c>
      <c r="L11" s="15">
        <v>0</v>
      </c>
      <c r="M11" s="15">
        <v>1</v>
      </c>
      <c r="N11" s="15">
        <v>0</v>
      </c>
      <c r="O11" s="45">
        <f t="shared" si="1"/>
        <v>0.5</v>
      </c>
      <c r="P11" s="46" t="str">
        <f t="shared" si="2"/>
        <v>BAJO</v>
      </c>
    </row>
    <row r="12" spans="1:16" ht="15.75" customHeight="1" x14ac:dyDescent="0.25">
      <c r="A12" s="5" t="s">
        <v>220</v>
      </c>
      <c r="B12" s="19">
        <v>20</v>
      </c>
      <c r="C12" s="19" t="str">
        <f t="shared" si="0"/>
        <v>Adulto Joven</v>
      </c>
      <c r="D12" s="19" t="s">
        <v>41</v>
      </c>
      <c r="E12" s="19" t="s">
        <v>42</v>
      </c>
      <c r="F12" s="19" t="s">
        <v>43</v>
      </c>
      <c r="G12" s="19" t="s">
        <v>47</v>
      </c>
      <c r="H12" s="19" t="s">
        <v>51</v>
      </c>
      <c r="I12" s="19" t="s">
        <v>45</v>
      </c>
      <c r="J12" s="25">
        <v>2015</v>
      </c>
      <c r="K12" s="25">
        <v>0</v>
      </c>
      <c r="L12" s="15">
        <v>0</v>
      </c>
      <c r="M12" s="15">
        <v>0</v>
      </c>
      <c r="N12" s="15">
        <v>0</v>
      </c>
      <c r="O12" s="45">
        <f t="shared" si="1"/>
        <v>0</v>
      </c>
      <c r="P12" s="46" t="str">
        <f t="shared" si="2"/>
        <v>NINGUNO</v>
      </c>
    </row>
    <row r="13" spans="1:16" ht="15.75" customHeight="1" x14ac:dyDescent="0.25">
      <c r="A13" s="5" t="s">
        <v>221</v>
      </c>
      <c r="B13" s="19">
        <v>18</v>
      </c>
      <c r="C13" s="19" t="str">
        <f t="shared" si="0"/>
        <v>Adulto Joven</v>
      </c>
      <c r="D13" s="19" t="s">
        <v>48</v>
      </c>
      <c r="E13" s="19" t="s">
        <v>42</v>
      </c>
      <c r="F13" s="19" t="s">
        <v>43</v>
      </c>
      <c r="G13" s="19" t="s">
        <v>47</v>
      </c>
      <c r="H13" s="19" t="s">
        <v>45</v>
      </c>
      <c r="I13" s="19" t="s">
        <v>45</v>
      </c>
      <c r="J13" s="25">
        <v>2010</v>
      </c>
      <c r="K13" s="25">
        <v>0</v>
      </c>
      <c r="L13" s="15">
        <v>1</v>
      </c>
      <c r="M13" s="15">
        <v>0</v>
      </c>
      <c r="N13" s="15">
        <v>0</v>
      </c>
      <c r="O13" s="45">
        <f t="shared" si="1"/>
        <v>0.25</v>
      </c>
      <c r="P13" s="46" t="str">
        <f t="shared" si="2"/>
        <v>NINGUNO</v>
      </c>
    </row>
    <row r="14" spans="1:16" ht="15.75" customHeight="1" x14ac:dyDescent="0.25">
      <c r="A14" s="5" t="s">
        <v>222</v>
      </c>
      <c r="B14" s="19">
        <v>20</v>
      </c>
      <c r="C14" s="19" t="str">
        <f t="shared" si="0"/>
        <v>Adulto Joven</v>
      </c>
      <c r="D14" s="19" t="s">
        <v>48</v>
      </c>
      <c r="E14" s="19" t="s">
        <v>57</v>
      </c>
      <c r="F14" s="19" t="s">
        <v>43</v>
      </c>
      <c r="G14" s="19" t="s">
        <v>44</v>
      </c>
      <c r="H14" s="19" t="s">
        <v>51</v>
      </c>
      <c r="I14" s="19" t="s">
        <v>45</v>
      </c>
      <c r="J14" s="25">
        <v>2012</v>
      </c>
      <c r="K14" s="25">
        <v>0</v>
      </c>
      <c r="L14" s="15">
        <v>0</v>
      </c>
      <c r="M14" s="15">
        <v>1</v>
      </c>
      <c r="N14" s="15">
        <v>1</v>
      </c>
      <c r="O14" s="45">
        <f t="shared" si="1"/>
        <v>0.5</v>
      </c>
      <c r="P14" s="46" t="str">
        <f t="shared" si="2"/>
        <v>BAJO</v>
      </c>
    </row>
    <row r="15" spans="1:16" ht="15.75" customHeight="1" x14ac:dyDescent="0.25">
      <c r="A15" s="5" t="s">
        <v>223</v>
      </c>
      <c r="B15" s="19">
        <v>19</v>
      </c>
      <c r="C15" s="19" t="str">
        <f t="shared" si="0"/>
        <v>Adulto Joven</v>
      </c>
      <c r="D15" s="19" t="s">
        <v>41</v>
      </c>
      <c r="E15" s="19" t="s">
        <v>59</v>
      </c>
      <c r="F15" s="19" t="s">
        <v>43</v>
      </c>
      <c r="G15" s="19" t="s">
        <v>47</v>
      </c>
      <c r="H15" s="19" t="s">
        <v>45</v>
      </c>
      <c r="I15" s="19" t="s">
        <v>45</v>
      </c>
      <c r="J15" s="25">
        <v>2011</v>
      </c>
      <c r="K15" s="25">
        <v>1</v>
      </c>
      <c r="L15" s="15">
        <v>1</v>
      </c>
      <c r="M15" s="15">
        <v>1</v>
      </c>
      <c r="N15" s="15">
        <v>0</v>
      </c>
      <c r="O15" s="45">
        <f t="shared" si="1"/>
        <v>0.75</v>
      </c>
      <c r="P15" s="46" t="str">
        <f t="shared" si="2"/>
        <v>MEDIO</v>
      </c>
    </row>
    <row r="16" spans="1:16" ht="15.75" customHeight="1" x14ac:dyDescent="0.25">
      <c r="A16" s="5" t="s">
        <v>224</v>
      </c>
      <c r="B16" s="19">
        <v>48</v>
      </c>
      <c r="C16" s="19" t="str">
        <f t="shared" si="0"/>
        <v>Adulto</v>
      </c>
      <c r="D16" s="19" t="s">
        <v>41</v>
      </c>
      <c r="E16" s="19" t="s">
        <v>60</v>
      </c>
      <c r="F16" s="19" t="s">
        <v>43</v>
      </c>
      <c r="G16" s="19" t="s">
        <v>47</v>
      </c>
      <c r="H16" s="19" t="s">
        <v>51</v>
      </c>
      <c r="I16" s="19" t="s">
        <v>51</v>
      </c>
      <c r="J16" s="25">
        <v>2017</v>
      </c>
      <c r="K16" s="25">
        <v>0</v>
      </c>
      <c r="L16" s="15">
        <v>0</v>
      </c>
      <c r="M16" s="15">
        <v>0</v>
      </c>
      <c r="N16" s="15">
        <v>0</v>
      </c>
      <c r="O16" s="45">
        <f t="shared" si="1"/>
        <v>0</v>
      </c>
      <c r="P16" s="46" t="str">
        <f t="shared" si="2"/>
        <v>NINGUNO</v>
      </c>
    </row>
    <row r="17" spans="1:16" ht="15.75" customHeight="1" x14ac:dyDescent="0.25">
      <c r="A17" s="5" t="s">
        <v>225</v>
      </c>
      <c r="B17" s="19">
        <v>20</v>
      </c>
      <c r="C17" s="19" t="str">
        <f t="shared" si="0"/>
        <v>Adulto Joven</v>
      </c>
      <c r="D17" s="19" t="s">
        <v>48</v>
      </c>
      <c r="E17" s="19" t="s">
        <v>46</v>
      </c>
      <c r="F17" s="19" t="s">
        <v>50</v>
      </c>
      <c r="G17" s="19" t="s">
        <v>44</v>
      </c>
      <c r="H17" s="19" t="s">
        <v>51</v>
      </c>
      <c r="I17" s="19" t="s">
        <v>45</v>
      </c>
      <c r="J17" s="25">
        <v>2011</v>
      </c>
      <c r="K17" s="25">
        <v>1</v>
      </c>
      <c r="L17" s="15">
        <v>0</v>
      </c>
      <c r="M17" s="15">
        <v>1</v>
      </c>
      <c r="N17" s="15">
        <v>0</v>
      </c>
      <c r="O17" s="45">
        <f t="shared" si="1"/>
        <v>0.5</v>
      </c>
      <c r="P17" s="46" t="str">
        <f t="shared" si="2"/>
        <v>BAJO</v>
      </c>
    </row>
    <row r="18" spans="1:16" ht="15.75" customHeight="1" x14ac:dyDescent="0.25">
      <c r="A18" s="5" t="s">
        <v>226</v>
      </c>
      <c r="B18" s="19">
        <v>19</v>
      </c>
      <c r="C18" s="19" t="str">
        <f t="shared" si="0"/>
        <v>Adulto Joven</v>
      </c>
      <c r="D18" s="19" t="s">
        <v>48</v>
      </c>
      <c r="E18" s="19" t="s">
        <v>61</v>
      </c>
      <c r="F18" s="19" t="s">
        <v>50</v>
      </c>
      <c r="G18" s="19" t="s">
        <v>44</v>
      </c>
      <c r="H18" s="19" t="s">
        <v>51</v>
      </c>
      <c r="I18" s="19" t="s">
        <v>51</v>
      </c>
      <c r="J18" s="25">
        <v>2011</v>
      </c>
      <c r="K18" s="25">
        <v>1</v>
      </c>
      <c r="L18" s="15">
        <v>0</v>
      </c>
      <c r="M18" s="15">
        <v>1</v>
      </c>
      <c r="N18" s="15">
        <v>1</v>
      </c>
      <c r="O18" s="45">
        <f t="shared" si="1"/>
        <v>0.75</v>
      </c>
      <c r="P18" s="46" t="str">
        <f t="shared" si="2"/>
        <v>MEDIO</v>
      </c>
    </row>
    <row r="19" spans="1:16" ht="15.75" customHeight="1" x14ac:dyDescent="0.25">
      <c r="A19" s="5" t="s">
        <v>227</v>
      </c>
      <c r="B19" s="19">
        <v>41</v>
      </c>
      <c r="C19" s="19" t="str">
        <f t="shared" si="0"/>
        <v>Adulto</v>
      </c>
      <c r="D19" s="19" t="s">
        <v>48</v>
      </c>
      <c r="E19" s="19" t="s">
        <v>42</v>
      </c>
      <c r="F19" s="19" t="s">
        <v>43</v>
      </c>
      <c r="G19" s="19" t="s">
        <v>47</v>
      </c>
      <c r="H19" s="19" t="s">
        <v>51</v>
      </c>
      <c r="I19" s="19" t="s">
        <v>51</v>
      </c>
      <c r="J19" s="25">
        <v>2016</v>
      </c>
      <c r="K19" s="25">
        <v>0</v>
      </c>
      <c r="L19" s="15">
        <v>0</v>
      </c>
      <c r="M19" s="15">
        <v>0</v>
      </c>
      <c r="N19" s="15">
        <v>0</v>
      </c>
      <c r="O19" s="45">
        <f t="shared" si="1"/>
        <v>0</v>
      </c>
      <c r="P19" s="46" t="str">
        <f t="shared" si="2"/>
        <v>NINGUNO</v>
      </c>
    </row>
    <row r="20" spans="1:16" ht="15.75" customHeight="1" x14ac:dyDescent="0.25">
      <c r="A20" s="5" t="s">
        <v>228</v>
      </c>
      <c r="B20" s="19">
        <v>19</v>
      </c>
      <c r="C20" s="19" t="str">
        <f t="shared" si="0"/>
        <v>Adulto Joven</v>
      </c>
      <c r="D20" s="19" t="s">
        <v>48</v>
      </c>
      <c r="E20" s="19" t="s">
        <v>46</v>
      </c>
      <c r="F20" s="19" t="s">
        <v>43</v>
      </c>
      <c r="G20" s="19" t="s">
        <v>47</v>
      </c>
      <c r="H20" s="19" t="s">
        <v>45</v>
      </c>
      <c r="I20" s="19" t="s">
        <v>45</v>
      </c>
      <c r="J20" s="25">
        <v>2011</v>
      </c>
      <c r="K20" s="25">
        <v>0</v>
      </c>
      <c r="L20" s="15">
        <v>0</v>
      </c>
      <c r="M20" s="15">
        <v>1</v>
      </c>
      <c r="N20" s="15">
        <v>1</v>
      </c>
      <c r="O20" s="45">
        <f t="shared" si="1"/>
        <v>0.5</v>
      </c>
      <c r="P20" s="46" t="str">
        <f t="shared" si="2"/>
        <v>BAJO</v>
      </c>
    </row>
    <row r="21" spans="1:16" ht="15.75" customHeight="1" x14ac:dyDescent="0.25">
      <c r="A21" s="5" t="s">
        <v>229</v>
      </c>
      <c r="B21" s="19">
        <v>22</v>
      </c>
      <c r="C21" s="19" t="str">
        <f t="shared" si="0"/>
        <v>Adulto Joven</v>
      </c>
      <c r="D21" s="19" t="s">
        <v>48</v>
      </c>
      <c r="E21" s="19" t="s">
        <v>62</v>
      </c>
      <c r="F21" s="19" t="s">
        <v>43</v>
      </c>
      <c r="G21" s="19" t="s">
        <v>47</v>
      </c>
      <c r="H21" s="19" t="s">
        <v>45</v>
      </c>
      <c r="I21" s="19" t="s">
        <v>51</v>
      </c>
      <c r="J21" s="25">
        <v>2012</v>
      </c>
      <c r="K21" s="25">
        <v>0</v>
      </c>
      <c r="L21" s="15">
        <v>1</v>
      </c>
      <c r="M21" s="15">
        <v>1</v>
      </c>
      <c r="N21" s="15">
        <v>0</v>
      </c>
      <c r="O21" s="45">
        <f t="shared" si="1"/>
        <v>0.5</v>
      </c>
      <c r="P21" s="46" t="str">
        <f t="shared" si="2"/>
        <v>BAJO</v>
      </c>
    </row>
    <row r="22" spans="1:16" ht="15.75" customHeight="1" x14ac:dyDescent="0.25">
      <c r="A22" s="5" t="s">
        <v>230</v>
      </c>
      <c r="B22" s="19">
        <v>22</v>
      </c>
      <c r="C22" s="19" t="str">
        <f t="shared" si="0"/>
        <v>Adulto Joven</v>
      </c>
      <c r="D22" s="19" t="s">
        <v>48</v>
      </c>
      <c r="E22" s="19" t="s">
        <v>63</v>
      </c>
      <c r="F22" s="19" t="s">
        <v>43</v>
      </c>
      <c r="G22" s="19" t="s">
        <v>47</v>
      </c>
      <c r="H22" s="19" t="s">
        <v>45</v>
      </c>
      <c r="I22" s="19" t="s">
        <v>51</v>
      </c>
      <c r="J22" s="25">
        <v>2011</v>
      </c>
      <c r="K22" s="25">
        <v>0</v>
      </c>
      <c r="L22" s="15">
        <v>1</v>
      </c>
      <c r="M22" s="15">
        <v>1</v>
      </c>
      <c r="N22" s="15">
        <v>1</v>
      </c>
      <c r="O22" s="45">
        <f t="shared" si="1"/>
        <v>0.75</v>
      </c>
      <c r="P22" s="46" t="str">
        <f t="shared" si="2"/>
        <v>MEDIO</v>
      </c>
    </row>
    <row r="23" spans="1:16" ht="15.75" customHeight="1" x14ac:dyDescent="0.25">
      <c r="A23" s="5" t="s">
        <v>231</v>
      </c>
      <c r="B23" s="19">
        <v>23</v>
      </c>
      <c r="C23" s="19" t="str">
        <f t="shared" si="0"/>
        <v>Adulto Joven</v>
      </c>
      <c r="D23" s="19" t="s">
        <v>48</v>
      </c>
      <c r="E23" s="19" t="s">
        <v>42</v>
      </c>
      <c r="F23" s="19" t="s">
        <v>43</v>
      </c>
      <c r="G23" s="19" t="s">
        <v>44</v>
      </c>
      <c r="H23" s="19" t="s">
        <v>45</v>
      </c>
      <c r="I23" s="19" t="s">
        <v>51</v>
      </c>
      <c r="J23" s="25">
        <v>2012</v>
      </c>
      <c r="K23" s="25">
        <v>0</v>
      </c>
      <c r="L23" s="15">
        <v>0</v>
      </c>
      <c r="M23" s="15">
        <v>1</v>
      </c>
      <c r="N23" s="15">
        <v>0</v>
      </c>
      <c r="O23" s="45">
        <f t="shared" si="1"/>
        <v>0.25</v>
      </c>
      <c r="P23" s="46" t="str">
        <f t="shared" si="2"/>
        <v>NINGUNO</v>
      </c>
    </row>
    <row r="24" spans="1:16" ht="15.75" customHeight="1" x14ac:dyDescent="0.25">
      <c r="A24" s="5" t="s">
        <v>232</v>
      </c>
      <c r="B24" s="19">
        <v>23</v>
      </c>
      <c r="C24" s="19" t="str">
        <f t="shared" si="0"/>
        <v>Adulto Joven</v>
      </c>
      <c r="D24" s="19" t="s">
        <v>48</v>
      </c>
      <c r="E24" s="19" t="s">
        <v>64</v>
      </c>
      <c r="F24" s="19" t="s">
        <v>50</v>
      </c>
      <c r="G24" s="19" t="s">
        <v>44</v>
      </c>
      <c r="H24" s="19" t="s">
        <v>45</v>
      </c>
      <c r="I24" s="19" t="s">
        <v>45</v>
      </c>
      <c r="J24" s="25">
        <v>2012</v>
      </c>
      <c r="K24" s="25">
        <v>0</v>
      </c>
      <c r="L24" s="15">
        <v>0</v>
      </c>
      <c r="M24" s="15">
        <v>0</v>
      </c>
      <c r="N24" s="15">
        <v>0</v>
      </c>
      <c r="O24" s="45">
        <f t="shared" si="1"/>
        <v>0</v>
      </c>
      <c r="P24" s="46" t="str">
        <f t="shared" si="2"/>
        <v>NINGUNO</v>
      </c>
    </row>
    <row r="25" spans="1:16" ht="15.75" customHeight="1" x14ac:dyDescent="0.25">
      <c r="A25" s="5" t="s">
        <v>233</v>
      </c>
      <c r="B25" s="19">
        <v>22</v>
      </c>
      <c r="C25" s="19" t="str">
        <f t="shared" si="0"/>
        <v>Adulto Joven</v>
      </c>
      <c r="D25" s="19" t="s">
        <v>41</v>
      </c>
      <c r="E25" s="19" t="s">
        <v>42</v>
      </c>
      <c r="F25" s="19" t="s">
        <v>43</v>
      </c>
      <c r="G25" s="19" t="s">
        <v>44</v>
      </c>
      <c r="H25" s="19" t="s">
        <v>51</v>
      </c>
      <c r="I25" s="19" t="s">
        <v>65</v>
      </c>
      <c r="J25" s="25">
        <v>2015</v>
      </c>
      <c r="K25" s="25">
        <v>0</v>
      </c>
      <c r="L25" s="15">
        <v>0</v>
      </c>
      <c r="M25" s="15">
        <v>1</v>
      </c>
      <c r="N25" s="15">
        <v>0</v>
      </c>
      <c r="O25" s="45">
        <f t="shared" si="1"/>
        <v>0.25</v>
      </c>
      <c r="P25" s="46" t="str">
        <f t="shared" si="2"/>
        <v>NINGUNO</v>
      </c>
    </row>
    <row r="26" spans="1:16" ht="15.75" customHeight="1" x14ac:dyDescent="0.25">
      <c r="A26" s="5" t="s">
        <v>234</v>
      </c>
      <c r="B26" s="19">
        <v>20</v>
      </c>
      <c r="C26" s="19" t="str">
        <f t="shared" si="0"/>
        <v>Adulto Joven</v>
      </c>
      <c r="D26" s="19" t="s">
        <v>48</v>
      </c>
      <c r="E26" s="19" t="s">
        <v>66</v>
      </c>
      <c r="F26" s="19" t="s">
        <v>43</v>
      </c>
      <c r="G26" s="19" t="s">
        <v>44</v>
      </c>
      <c r="H26" s="19" t="s">
        <v>45</v>
      </c>
      <c r="I26" s="19" t="s">
        <v>51</v>
      </c>
      <c r="J26" s="25">
        <v>2015</v>
      </c>
      <c r="K26" s="25">
        <v>0</v>
      </c>
      <c r="L26" s="15">
        <v>0</v>
      </c>
      <c r="M26" s="15">
        <v>1</v>
      </c>
      <c r="N26" s="15">
        <v>1</v>
      </c>
      <c r="O26" s="45">
        <f t="shared" si="1"/>
        <v>0.5</v>
      </c>
      <c r="P26" s="46" t="str">
        <f t="shared" si="2"/>
        <v>BAJO</v>
      </c>
    </row>
    <row r="27" spans="1:16" ht="15" x14ac:dyDescent="0.25">
      <c r="A27" s="5" t="s">
        <v>235</v>
      </c>
      <c r="B27" s="19">
        <v>19</v>
      </c>
      <c r="C27" s="19" t="str">
        <f t="shared" si="0"/>
        <v>Adulto Joven</v>
      </c>
      <c r="D27" s="19" t="s">
        <v>48</v>
      </c>
      <c r="E27" s="19" t="s">
        <v>67</v>
      </c>
      <c r="F27" s="19" t="s">
        <v>43</v>
      </c>
      <c r="G27" s="19" t="s">
        <v>44</v>
      </c>
      <c r="H27" s="19" t="s">
        <v>45</v>
      </c>
      <c r="I27" s="19" t="s">
        <v>45</v>
      </c>
      <c r="J27" s="25">
        <v>2014</v>
      </c>
      <c r="K27" s="25">
        <v>1</v>
      </c>
      <c r="L27" s="15">
        <v>0</v>
      </c>
      <c r="M27" s="15">
        <v>1</v>
      </c>
      <c r="N27" s="15">
        <v>0</v>
      </c>
      <c r="O27" s="45">
        <f t="shared" si="1"/>
        <v>0.5</v>
      </c>
      <c r="P27" s="46" t="str">
        <f t="shared" si="2"/>
        <v>BAJO</v>
      </c>
    </row>
    <row r="28" spans="1:16" ht="15" x14ac:dyDescent="0.25">
      <c r="A28" s="5" t="s">
        <v>236</v>
      </c>
      <c r="B28" s="19">
        <v>25</v>
      </c>
      <c r="C28" s="19" t="str">
        <f t="shared" si="0"/>
        <v>Adulto Joven</v>
      </c>
      <c r="D28" s="19" t="s">
        <v>48</v>
      </c>
      <c r="E28" s="19" t="s">
        <v>42</v>
      </c>
      <c r="F28" s="19" t="s">
        <v>43</v>
      </c>
      <c r="G28" s="19" t="s">
        <v>47</v>
      </c>
      <c r="H28" s="19" t="s">
        <v>45</v>
      </c>
      <c r="I28" s="19" t="s">
        <v>45</v>
      </c>
      <c r="J28" s="25">
        <v>2012</v>
      </c>
      <c r="K28" s="25">
        <v>0</v>
      </c>
      <c r="L28" s="15">
        <v>0</v>
      </c>
      <c r="M28" s="15">
        <v>1</v>
      </c>
      <c r="N28" s="15">
        <v>1</v>
      </c>
      <c r="O28" s="45">
        <f t="shared" si="1"/>
        <v>0.5</v>
      </c>
      <c r="P28" s="46" t="str">
        <f t="shared" si="2"/>
        <v>BAJO</v>
      </c>
    </row>
    <row r="29" spans="1:16" ht="15" x14ac:dyDescent="0.25">
      <c r="A29" s="5" t="s">
        <v>237</v>
      </c>
      <c r="B29" s="19">
        <v>18</v>
      </c>
      <c r="C29" s="19" t="str">
        <f t="shared" si="0"/>
        <v>Adulto Joven</v>
      </c>
      <c r="D29" s="19" t="s">
        <v>48</v>
      </c>
      <c r="E29" s="19" t="s">
        <v>42</v>
      </c>
      <c r="F29" s="19" t="s">
        <v>43</v>
      </c>
      <c r="G29" s="19" t="s">
        <v>44</v>
      </c>
      <c r="H29" s="19" t="s">
        <v>45</v>
      </c>
      <c r="I29" s="19" t="s">
        <v>45</v>
      </c>
      <c r="J29" s="25">
        <v>2011</v>
      </c>
      <c r="K29" s="25">
        <v>0</v>
      </c>
      <c r="L29" s="15">
        <v>0</v>
      </c>
      <c r="M29" s="15">
        <v>0</v>
      </c>
      <c r="N29" s="15">
        <v>0</v>
      </c>
      <c r="O29" s="45">
        <f t="shared" si="1"/>
        <v>0</v>
      </c>
      <c r="P29" s="46" t="str">
        <f t="shared" si="2"/>
        <v>NINGUNO</v>
      </c>
    </row>
    <row r="30" spans="1:16" ht="15" x14ac:dyDescent="0.25">
      <c r="A30" s="5" t="s">
        <v>238</v>
      </c>
      <c r="B30" s="19">
        <v>21</v>
      </c>
      <c r="C30" s="19" t="str">
        <f t="shared" si="0"/>
        <v>Adulto Joven</v>
      </c>
      <c r="D30" s="19" t="s">
        <v>48</v>
      </c>
      <c r="E30" s="19" t="s">
        <v>66</v>
      </c>
      <c r="F30" s="19" t="s">
        <v>43</v>
      </c>
      <c r="G30" s="19" t="s">
        <v>47</v>
      </c>
      <c r="H30" s="19" t="s">
        <v>45</v>
      </c>
      <c r="I30" s="19" t="s">
        <v>45</v>
      </c>
      <c r="J30" s="25">
        <v>2010</v>
      </c>
      <c r="K30" s="25">
        <v>0</v>
      </c>
      <c r="L30" s="15">
        <v>0</v>
      </c>
      <c r="M30" s="15">
        <v>0</v>
      </c>
      <c r="N30" s="15">
        <v>1</v>
      </c>
      <c r="O30" s="45">
        <f t="shared" si="1"/>
        <v>0.25</v>
      </c>
      <c r="P30" s="46" t="str">
        <f t="shared" si="2"/>
        <v>NINGUNO</v>
      </c>
    </row>
    <row r="31" spans="1:16" ht="15" x14ac:dyDescent="0.25">
      <c r="A31" s="5" t="s">
        <v>239</v>
      </c>
      <c r="B31" s="19">
        <v>53</v>
      </c>
      <c r="C31" s="19" t="str">
        <f t="shared" si="0"/>
        <v>Adulto</v>
      </c>
      <c r="D31" s="19" t="s">
        <v>48</v>
      </c>
      <c r="E31" s="19" t="s">
        <v>66</v>
      </c>
      <c r="F31" s="19" t="s">
        <v>43</v>
      </c>
      <c r="G31" s="19" t="s">
        <v>47</v>
      </c>
      <c r="H31" s="19" t="s">
        <v>51</v>
      </c>
      <c r="I31" s="19" t="s">
        <v>51</v>
      </c>
      <c r="J31" s="25">
        <v>2015</v>
      </c>
      <c r="K31" s="25">
        <v>0</v>
      </c>
      <c r="L31" s="15">
        <v>0</v>
      </c>
      <c r="M31" s="15">
        <v>1</v>
      </c>
      <c r="N31" s="15">
        <v>1</v>
      </c>
      <c r="O31" s="45">
        <f t="shared" si="1"/>
        <v>0.5</v>
      </c>
      <c r="P31" s="46" t="str">
        <f t="shared" si="2"/>
        <v>BAJO</v>
      </c>
    </row>
    <row r="32" spans="1:16" ht="15" x14ac:dyDescent="0.25">
      <c r="A32" s="5" t="s">
        <v>240</v>
      </c>
      <c r="B32" s="19">
        <v>45</v>
      </c>
      <c r="C32" s="19" t="str">
        <f t="shared" si="0"/>
        <v>Adulto</v>
      </c>
      <c r="D32" s="19" t="s">
        <v>48</v>
      </c>
      <c r="E32" s="19" t="s">
        <v>42</v>
      </c>
      <c r="F32" s="19" t="s">
        <v>43</v>
      </c>
      <c r="G32" s="19" t="s">
        <v>68</v>
      </c>
      <c r="H32" s="19" t="s">
        <v>65</v>
      </c>
      <c r="I32" s="19" t="s">
        <v>51</v>
      </c>
      <c r="J32" s="25">
        <v>2018</v>
      </c>
      <c r="K32" s="25">
        <v>0</v>
      </c>
      <c r="L32" s="15">
        <v>0</v>
      </c>
      <c r="M32" s="15">
        <v>1</v>
      </c>
      <c r="N32" s="15">
        <v>0</v>
      </c>
      <c r="O32" s="45">
        <f t="shared" si="1"/>
        <v>0.25</v>
      </c>
      <c r="P32" s="46" t="str">
        <f t="shared" si="2"/>
        <v>NINGUNO</v>
      </c>
    </row>
    <row r="33" spans="1:16" ht="15" x14ac:dyDescent="0.25">
      <c r="A33" s="5" t="s">
        <v>241</v>
      </c>
      <c r="B33" s="19">
        <v>22</v>
      </c>
      <c r="C33" s="19" t="str">
        <f t="shared" si="0"/>
        <v>Adulto Joven</v>
      </c>
      <c r="D33" s="19" t="s">
        <v>48</v>
      </c>
      <c r="E33" s="19" t="s">
        <v>46</v>
      </c>
      <c r="F33" s="19" t="s">
        <v>43</v>
      </c>
      <c r="G33" s="19" t="s">
        <v>44</v>
      </c>
      <c r="H33" s="19" t="s">
        <v>45</v>
      </c>
      <c r="I33" s="19" t="s">
        <v>45</v>
      </c>
      <c r="J33" s="25">
        <v>2009</v>
      </c>
      <c r="K33" s="25">
        <v>0</v>
      </c>
      <c r="L33" s="15">
        <v>0</v>
      </c>
      <c r="M33" s="15">
        <v>1</v>
      </c>
      <c r="N33" s="15">
        <v>0</v>
      </c>
      <c r="O33" s="45">
        <f t="shared" si="1"/>
        <v>0.25</v>
      </c>
      <c r="P33" s="46" t="str">
        <f t="shared" si="2"/>
        <v>NINGUNO</v>
      </c>
    </row>
    <row r="34" spans="1:16" ht="15" x14ac:dyDescent="0.25">
      <c r="A34" s="5" t="s">
        <v>242</v>
      </c>
      <c r="B34" s="19">
        <v>51</v>
      </c>
      <c r="C34" s="19" t="str">
        <f t="shared" si="0"/>
        <v>Adulto</v>
      </c>
      <c r="D34" s="19" t="s">
        <v>48</v>
      </c>
      <c r="E34" s="19" t="s">
        <v>46</v>
      </c>
      <c r="F34" s="19" t="s">
        <v>43</v>
      </c>
      <c r="G34" s="19" t="s">
        <v>44</v>
      </c>
      <c r="H34" s="19" t="s">
        <v>45</v>
      </c>
      <c r="I34" s="19" t="s">
        <v>51</v>
      </c>
      <c r="J34" s="25">
        <v>2018</v>
      </c>
      <c r="K34" s="25">
        <v>1</v>
      </c>
      <c r="L34" s="15">
        <v>0</v>
      </c>
      <c r="M34" s="15">
        <v>1</v>
      </c>
      <c r="N34" s="15">
        <v>0</v>
      </c>
      <c r="O34" s="45">
        <f t="shared" si="1"/>
        <v>0.5</v>
      </c>
      <c r="P34" s="46" t="str">
        <f t="shared" si="2"/>
        <v>BAJO</v>
      </c>
    </row>
    <row r="35" spans="1:16" ht="15" x14ac:dyDescent="0.25">
      <c r="A35" s="5" t="s">
        <v>243</v>
      </c>
      <c r="B35" s="19">
        <v>45</v>
      </c>
      <c r="C35" s="19" t="str">
        <f t="shared" si="0"/>
        <v>Adulto</v>
      </c>
      <c r="D35" s="19" t="s">
        <v>48</v>
      </c>
      <c r="E35" s="19" t="s">
        <v>42</v>
      </c>
      <c r="F35" s="19" t="s">
        <v>43</v>
      </c>
      <c r="G35" s="19" t="s">
        <v>44</v>
      </c>
      <c r="H35" s="19" t="s">
        <v>45</v>
      </c>
      <c r="I35" s="19" t="s">
        <v>51</v>
      </c>
      <c r="J35" s="25">
        <v>2015</v>
      </c>
      <c r="K35" s="25">
        <v>0</v>
      </c>
      <c r="L35" s="15">
        <v>0</v>
      </c>
      <c r="M35" s="15">
        <v>0</v>
      </c>
      <c r="N35" s="15">
        <v>0</v>
      </c>
      <c r="O35" s="45">
        <f t="shared" si="1"/>
        <v>0</v>
      </c>
      <c r="P35" s="46" t="str">
        <f t="shared" si="2"/>
        <v>NINGUNO</v>
      </c>
    </row>
    <row r="36" spans="1:16" ht="15" x14ac:dyDescent="0.25">
      <c r="A36" s="5" t="s">
        <v>244</v>
      </c>
      <c r="B36" s="19">
        <v>20</v>
      </c>
      <c r="C36" s="19" t="str">
        <f t="shared" si="0"/>
        <v>Adulto Joven</v>
      </c>
      <c r="D36" s="19" t="s">
        <v>48</v>
      </c>
      <c r="E36" s="19" t="s">
        <v>62</v>
      </c>
      <c r="F36" s="19" t="s">
        <v>43</v>
      </c>
      <c r="G36" s="19" t="s">
        <v>47</v>
      </c>
      <c r="H36" s="19" t="s">
        <v>51</v>
      </c>
      <c r="I36" s="19" t="s">
        <v>45</v>
      </c>
      <c r="J36" s="25">
        <v>2011</v>
      </c>
      <c r="K36" s="25">
        <v>0</v>
      </c>
      <c r="L36" s="15">
        <v>1</v>
      </c>
      <c r="M36" s="15">
        <v>1</v>
      </c>
      <c r="N36" s="15">
        <v>1</v>
      </c>
      <c r="O36" s="45">
        <f t="shared" si="1"/>
        <v>0.75</v>
      </c>
      <c r="P36" s="46" t="str">
        <f t="shared" si="2"/>
        <v>MEDIO</v>
      </c>
    </row>
    <row r="37" spans="1:16" ht="15" x14ac:dyDescent="0.25">
      <c r="A37" s="5" t="s">
        <v>245</v>
      </c>
      <c r="B37" s="19">
        <v>23</v>
      </c>
      <c r="C37" s="19" t="str">
        <f t="shared" si="0"/>
        <v>Adulto Joven</v>
      </c>
      <c r="D37" s="19" t="s">
        <v>48</v>
      </c>
      <c r="E37" s="19" t="s">
        <v>42</v>
      </c>
      <c r="F37" s="19" t="s">
        <v>43</v>
      </c>
      <c r="G37" s="19" t="s">
        <v>44</v>
      </c>
      <c r="H37" s="19" t="s">
        <v>45</v>
      </c>
      <c r="I37" s="19" t="s">
        <v>45</v>
      </c>
      <c r="J37" s="25">
        <v>2010</v>
      </c>
      <c r="K37" s="25">
        <v>1</v>
      </c>
      <c r="L37" s="15">
        <v>1</v>
      </c>
      <c r="M37" s="15">
        <v>1</v>
      </c>
      <c r="N37" s="15">
        <v>0</v>
      </c>
      <c r="O37" s="45">
        <f t="shared" si="1"/>
        <v>0.75</v>
      </c>
      <c r="P37" s="46" t="str">
        <f t="shared" si="2"/>
        <v>MEDIO</v>
      </c>
    </row>
    <row r="38" spans="1:16" ht="15" x14ac:dyDescent="0.25">
      <c r="A38" s="5" t="s">
        <v>246</v>
      </c>
      <c r="B38" s="19">
        <v>25</v>
      </c>
      <c r="C38" s="19" t="str">
        <f t="shared" si="0"/>
        <v>Adulto Joven</v>
      </c>
      <c r="D38" s="19" t="s">
        <v>48</v>
      </c>
      <c r="E38" s="19" t="s">
        <v>69</v>
      </c>
      <c r="F38" s="19" t="s">
        <v>43</v>
      </c>
      <c r="G38" s="19" t="s">
        <v>47</v>
      </c>
      <c r="H38" s="19" t="s">
        <v>45</v>
      </c>
      <c r="I38" s="19" t="s">
        <v>51</v>
      </c>
      <c r="J38" s="25">
        <v>2010</v>
      </c>
      <c r="K38" s="25">
        <v>1</v>
      </c>
      <c r="L38" s="15">
        <v>0</v>
      </c>
      <c r="M38" s="15">
        <v>1</v>
      </c>
      <c r="N38" s="15">
        <v>0</v>
      </c>
      <c r="O38" s="45">
        <f t="shared" si="1"/>
        <v>0.5</v>
      </c>
      <c r="P38" s="46" t="str">
        <f t="shared" si="2"/>
        <v>BAJO</v>
      </c>
    </row>
    <row r="39" spans="1:16" ht="15" x14ac:dyDescent="0.25">
      <c r="A39" s="5" t="s">
        <v>247</v>
      </c>
      <c r="B39" s="19">
        <v>25</v>
      </c>
      <c r="C39" s="19" t="str">
        <f t="shared" si="0"/>
        <v>Adulto Joven</v>
      </c>
      <c r="D39" s="19" t="s">
        <v>48</v>
      </c>
      <c r="E39" s="19" t="s">
        <v>42</v>
      </c>
      <c r="F39" s="19" t="s">
        <v>43</v>
      </c>
      <c r="G39" s="19" t="s">
        <v>44</v>
      </c>
      <c r="H39" s="19" t="s">
        <v>45</v>
      </c>
      <c r="I39" s="19" t="s">
        <v>51</v>
      </c>
      <c r="J39" s="25">
        <v>2010</v>
      </c>
      <c r="K39" s="25">
        <v>0</v>
      </c>
      <c r="L39" s="15">
        <v>0</v>
      </c>
      <c r="M39" s="15">
        <v>1</v>
      </c>
      <c r="N39" s="15">
        <v>0</v>
      </c>
      <c r="O39" s="45">
        <f t="shared" si="1"/>
        <v>0.25</v>
      </c>
      <c r="P39" s="46" t="str">
        <f t="shared" si="2"/>
        <v>NINGUNO</v>
      </c>
    </row>
    <row r="40" spans="1:16" ht="15" x14ac:dyDescent="0.25">
      <c r="A40" s="5" t="s">
        <v>248</v>
      </c>
      <c r="B40" s="19">
        <v>59</v>
      </c>
      <c r="C40" s="19" t="str">
        <f t="shared" si="0"/>
        <v>Adulto</v>
      </c>
      <c r="D40" s="19" t="s">
        <v>48</v>
      </c>
      <c r="E40" s="19" t="s">
        <v>42</v>
      </c>
      <c r="F40" s="19" t="s">
        <v>43</v>
      </c>
      <c r="G40" s="19" t="s">
        <v>70</v>
      </c>
      <c r="H40" s="19" t="s">
        <v>45</v>
      </c>
      <c r="I40" s="19" t="s">
        <v>45</v>
      </c>
      <c r="J40" s="25">
        <v>2012</v>
      </c>
      <c r="K40" s="25">
        <v>0</v>
      </c>
      <c r="L40" s="15">
        <v>1</v>
      </c>
      <c r="M40" s="15">
        <v>0</v>
      </c>
      <c r="N40" s="15">
        <v>1</v>
      </c>
      <c r="O40" s="45">
        <f t="shared" si="1"/>
        <v>0.5</v>
      </c>
      <c r="P40" s="46" t="str">
        <f t="shared" si="2"/>
        <v>BAJO</v>
      </c>
    </row>
    <row r="41" spans="1:16" ht="15" x14ac:dyDescent="0.25">
      <c r="A41" s="5" t="s">
        <v>249</v>
      </c>
      <c r="B41" s="19">
        <v>59</v>
      </c>
      <c r="C41" s="19" t="str">
        <f t="shared" si="0"/>
        <v>Adulto</v>
      </c>
      <c r="D41" s="19" t="s">
        <v>48</v>
      </c>
      <c r="E41" s="19" t="s">
        <v>71</v>
      </c>
      <c r="F41" s="19" t="s">
        <v>43</v>
      </c>
      <c r="G41" s="19" t="s">
        <v>44</v>
      </c>
      <c r="H41" s="19" t="s">
        <v>45</v>
      </c>
      <c r="I41" s="19" t="s">
        <v>51</v>
      </c>
      <c r="J41" s="25">
        <v>2008</v>
      </c>
      <c r="K41" s="25">
        <v>0</v>
      </c>
      <c r="L41" s="15">
        <v>0</v>
      </c>
      <c r="M41" s="15">
        <v>1</v>
      </c>
      <c r="N41" s="15">
        <v>0</v>
      </c>
      <c r="O41" s="45">
        <f t="shared" si="1"/>
        <v>0.25</v>
      </c>
      <c r="P41" s="46" t="str">
        <f t="shared" si="2"/>
        <v>NINGUNO</v>
      </c>
    </row>
    <row r="42" spans="1:16" ht="15" x14ac:dyDescent="0.25">
      <c r="A42" s="5" t="s">
        <v>250</v>
      </c>
      <c r="B42" s="19">
        <v>14</v>
      </c>
      <c r="C42" s="19" t="str">
        <f t="shared" si="0"/>
        <v>Niño/Adolescente</v>
      </c>
      <c r="D42" s="19" t="s">
        <v>41</v>
      </c>
      <c r="E42" s="19" t="s">
        <v>72</v>
      </c>
      <c r="F42" s="19" t="s">
        <v>43</v>
      </c>
      <c r="G42" s="19" t="s">
        <v>47</v>
      </c>
      <c r="H42" s="19" t="s">
        <v>45</v>
      </c>
      <c r="I42" s="19" t="s">
        <v>45</v>
      </c>
      <c r="J42" s="25">
        <v>2014</v>
      </c>
      <c r="K42" s="25">
        <v>0</v>
      </c>
      <c r="L42" s="15">
        <v>0</v>
      </c>
      <c r="M42" s="15">
        <v>1</v>
      </c>
      <c r="N42" s="15">
        <v>0</v>
      </c>
      <c r="O42" s="45">
        <f t="shared" si="1"/>
        <v>0.25</v>
      </c>
      <c r="P42" s="46" t="str">
        <f t="shared" si="2"/>
        <v>NINGUNO</v>
      </c>
    </row>
    <row r="43" spans="1:16" ht="15" x14ac:dyDescent="0.25">
      <c r="A43" s="5" t="s">
        <v>251</v>
      </c>
      <c r="B43" s="19">
        <v>15</v>
      </c>
      <c r="C43" s="19" t="str">
        <f t="shared" si="0"/>
        <v>Niño/Adolescente</v>
      </c>
      <c r="D43" s="19" t="s">
        <v>41</v>
      </c>
      <c r="E43" s="19" t="s">
        <v>73</v>
      </c>
      <c r="F43" s="19" t="s">
        <v>43</v>
      </c>
      <c r="G43" s="19" t="s">
        <v>47</v>
      </c>
      <c r="H43" s="19" t="s">
        <v>45</v>
      </c>
      <c r="I43" s="19" t="s">
        <v>45</v>
      </c>
      <c r="J43" s="25">
        <v>2014</v>
      </c>
      <c r="K43" s="25">
        <v>0</v>
      </c>
      <c r="L43" s="15">
        <v>0</v>
      </c>
      <c r="M43" s="15">
        <v>1</v>
      </c>
      <c r="N43" s="15">
        <v>1</v>
      </c>
      <c r="O43" s="45">
        <f t="shared" si="1"/>
        <v>0.5</v>
      </c>
      <c r="P43" s="46" t="str">
        <f t="shared" si="2"/>
        <v>BAJO</v>
      </c>
    </row>
    <row r="44" spans="1:16" ht="15" x14ac:dyDescent="0.25">
      <c r="A44" s="5" t="s">
        <v>252</v>
      </c>
      <c r="B44" s="19">
        <v>14</v>
      </c>
      <c r="C44" s="19" t="str">
        <f t="shared" si="0"/>
        <v>Niño/Adolescente</v>
      </c>
      <c r="D44" s="19" t="s">
        <v>48</v>
      </c>
      <c r="E44" s="19" t="s">
        <v>42</v>
      </c>
      <c r="F44" s="19" t="s">
        <v>43</v>
      </c>
      <c r="G44" s="19" t="s">
        <v>47</v>
      </c>
      <c r="H44" s="19" t="s">
        <v>45</v>
      </c>
      <c r="I44" s="19" t="s">
        <v>49</v>
      </c>
      <c r="J44" s="25">
        <v>2013</v>
      </c>
      <c r="K44" s="25">
        <v>0</v>
      </c>
      <c r="L44" s="15">
        <v>0</v>
      </c>
      <c r="M44" s="15">
        <v>1</v>
      </c>
      <c r="N44" s="15">
        <v>1</v>
      </c>
      <c r="O44" s="45">
        <f t="shared" si="1"/>
        <v>0.5</v>
      </c>
      <c r="P44" s="46" t="str">
        <f t="shared" si="2"/>
        <v>BAJO</v>
      </c>
    </row>
    <row r="45" spans="1:16" ht="15" x14ac:dyDescent="0.25">
      <c r="A45" s="5" t="s">
        <v>253</v>
      </c>
      <c r="B45" s="19">
        <v>14</v>
      </c>
      <c r="C45" s="19" t="str">
        <f t="shared" si="0"/>
        <v>Niño/Adolescente</v>
      </c>
      <c r="D45" s="19" t="s">
        <v>41</v>
      </c>
      <c r="E45" s="19" t="s">
        <v>74</v>
      </c>
      <c r="F45" s="19" t="s">
        <v>43</v>
      </c>
      <c r="G45" s="19" t="s">
        <v>47</v>
      </c>
      <c r="H45" s="19" t="s">
        <v>45</v>
      </c>
      <c r="I45" s="19" t="s">
        <v>65</v>
      </c>
      <c r="J45" s="25">
        <v>2017</v>
      </c>
      <c r="K45" s="25">
        <v>1</v>
      </c>
      <c r="L45" s="15">
        <v>0</v>
      </c>
      <c r="M45" s="15">
        <v>1</v>
      </c>
      <c r="N45" s="15">
        <v>0</v>
      </c>
      <c r="O45" s="45">
        <f t="shared" si="1"/>
        <v>0.5</v>
      </c>
      <c r="P45" s="46" t="str">
        <f t="shared" si="2"/>
        <v>BAJO</v>
      </c>
    </row>
    <row r="46" spans="1:16" ht="15" x14ac:dyDescent="0.25">
      <c r="A46" s="5" t="s">
        <v>254</v>
      </c>
      <c r="B46" s="19">
        <v>14</v>
      </c>
      <c r="C46" s="19" t="str">
        <f t="shared" si="0"/>
        <v>Niño/Adolescente</v>
      </c>
      <c r="D46" s="19" t="s">
        <v>41</v>
      </c>
      <c r="E46" s="19" t="s">
        <v>75</v>
      </c>
      <c r="F46" s="19" t="s">
        <v>43</v>
      </c>
      <c r="G46" s="19" t="s">
        <v>47</v>
      </c>
      <c r="H46" s="19" t="s">
        <v>45</v>
      </c>
      <c r="I46" s="19" t="s">
        <v>45</v>
      </c>
      <c r="J46" s="25">
        <v>2016</v>
      </c>
      <c r="K46" s="25">
        <v>0</v>
      </c>
      <c r="L46" s="15">
        <v>0</v>
      </c>
      <c r="M46" s="15">
        <v>1</v>
      </c>
      <c r="N46" s="15">
        <v>0</v>
      </c>
      <c r="O46" s="45">
        <f t="shared" si="1"/>
        <v>0.25</v>
      </c>
      <c r="P46" s="46" t="str">
        <f t="shared" si="2"/>
        <v>NINGUNO</v>
      </c>
    </row>
    <row r="47" spans="1:16" ht="15" x14ac:dyDescent="0.25">
      <c r="A47" s="5" t="s">
        <v>255</v>
      </c>
      <c r="B47" s="19">
        <v>14</v>
      </c>
      <c r="C47" s="19" t="str">
        <f t="shared" si="0"/>
        <v>Niño/Adolescente</v>
      </c>
      <c r="D47" s="19" t="s">
        <v>41</v>
      </c>
      <c r="E47" s="19" t="s">
        <v>42</v>
      </c>
      <c r="F47" s="19" t="s">
        <v>43</v>
      </c>
      <c r="G47" s="19" t="s">
        <v>47</v>
      </c>
      <c r="H47" s="19" t="s">
        <v>45</v>
      </c>
      <c r="I47" s="19" t="s">
        <v>49</v>
      </c>
      <c r="J47" s="25">
        <v>2010</v>
      </c>
      <c r="K47" s="25">
        <v>0</v>
      </c>
      <c r="L47" s="15">
        <v>1</v>
      </c>
      <c r="M47" s="15">
        <v>1</v>
      </c>
      <c r="N47" s="15">
        <v>0</v>
      </c>
      <c r="O47" s="45">
        <f t="shared" si="1"/>
        <v>0.5</v>
      </c>
      <c r="P47" s="46" t="str">
        <f t="shared" si="2"/>
        <v>BAJO</v>
      </c>
    </row>
    <row r="48" spans="1:16" ht="15" x14ac:dyDescent="0.25">
      <c r="A48" s="5" t="s">
        <v>256</v>
      </c>
      <c r="B48" s="19">
        <v>15</v>
      </c>
      <c r="C48" s="19" t="str">
        <f t="shared" si="0"/>
        <v>Niño/Adolescente</v>
      </c>
      <c r="D48" s="19" t="s">
        <v>41</v>
      </c>
      <c r="E48" s="19" t="s">
        <v>76</v>
      </c>
      <c r="F48" s="19" t="s">
        <v>50</v>
      </c>
      <c r="G48" s="19" t="s">
        <v>47</v>
      </c>
      <c r="H48" s="19" t="s">
        <v>51</v>
      </c>
      <c r="I48" s="19" t="s">
        <v>45</v>
      </c>
      <c r="J48" s="25">
        <v>2012</v>
      </c>
      <c r="K48" s="25">
        <v>1</v>
      </c>
      <c r="L48" s="15">
        <v>0</v>
      </c>
      <c r="M48" s="15">
        <v>1</v>
      </c>
      <c r="N48" s="15">
        <v>0</v>
      </c>
      <c r="O48" s="45">
        <f t="shared" si="1"/>
        <v>0.5</v>
      </c>
      <c r="P48" s="46" t="str">
        <f t="shared" si="2"/>
        <v>BAJO</v>
      </c>
    </row>
    <row r="49" spans="1:16" ht="15" x14ac:dyDescent="0.25">
      <c r="A49" s="5" t="s">
        <v>257</v>
      </c>
      <c r="B49" s="19">
        <v>14</v>
      </c>
      <c r="C49" s="19" t="str">
        <f t="shared" si="0"/>
        <v>Niño/Adolescente</v>
      </c>
      <c r="D49" s="19" t="s">
        <v>48</v>
      </c>
      <c r="E49" s="19" t="s">
        <v>42</v>
      </c>
      <c r="F49" s="19" t="s">
        <v>43</v>
      </c>
      <c r="G49" s="19" t="s">
        <v>47</v>
      </c>
      <c r="H49" s="19" t="s">
        <v>45</v>
      </c>
      <c r="I49" s="19" t="s">
        <v>45</v>
      </c>
      <c r="J49" s="25">
        <v>2017</v>
      </c>
      <c r="K49" s="25">
        <v>1</v>
      </c>
      <c r="L49" s="15">
        <v>0</v>
      </c>
      <c r="M49" s="15">
        <v>0</v>
      </c>
      <c r="N49" s="15">
        <v>0</v>
      </c>
      <c r="O49" s="45">
        <f t="shared" si="1"/>
        <v>0.25</v>
      </c>
      <c r="P49" s="46" t="str">
        <f t="shared" si="2"/>
        <v>NINGUNO</v>
      </c>
    </row>
    <row r="50" spans="1:16" ht="15" x14ac:dyDescent="0.25">
      <c r="A50" s="5" t="s">
        <v>258</v>
      </c>
      <c r="B50" s="19">
        <v>14</v>
      </c>
      <c r="C50" s="19" t="str">
        <f t="shared" si="0"/>
        <v>Niño/Adolescente</v>
      </c>
      <c r="D50" s="19" t="s">
        <v>48</v>
      </c>
      <c r="E50" s="19" t="s">
        <v>75</v>
      </c>
      <c r="F50" s="19" t="s">
        <v>43</v>
      </c>
      <c r="G50" s="19" t="s">
        <v>47</v>
      </c>
      <c r="H50" s="19" t="s">
        <v>49</v>
      </c>
      <c r="I50" s="19" t="s">
        <v>45</v>
      </c>
      <c r="J50" s="25">
        <v>2011</v>
      </c>
      <c r="K50" s="25">
        <v>1</v>
      </c>
      <c r="L50" s="15">
        <v>0</v>
      </c>
      <c r="M50" s="15">
        <v>0</v>
      </c>
      <c r="N50" s="15">
        <v>1</v>
      </c>
      <c r="O50" s="45">
        <f t="shared" si="1"/>
        <v>0.5</v>
      </c>
      <c r="P50" s="46" t="str">
        <f t="shared" si="2"/>
        <v>BAJO</v>
      </c>
    </row>
    <row r="51" spans="1:16" ht="15" x14ac:dyDescent="0.25">
      <c r="A51" s="5" t="s">
        <v>259</v>
      </c>
      <c r="B51" s="19">
        <v>14</v>
      </c>
      <c r="C51" s="19" t="str">
        <f t="shared" si="0"/>
        <v>Niño/Adolescente</v>
      </c>
      <c r="D51" s="19" t="s">
        <v>41</v>
      </c>
      <c r="E51" s="19" t="s">
        <v>77</v>
      </c>
      <c r="F51" s="19" t="s">
        <v>43</v>
      </c>
      <c r="G51" s="19" t="s">
        <v>68</v>
      </c>
      <c r="H51" s="19" t="s">
        <v>45</v>
      </c>
      <c r="I51" s="19" t="s">
        <v>45</v>
      </c>
      <c r="J51" s="25">
        <v>2012</v>
      </c>
      <c r="K51" s="25">
        <v>1</v>
      </c>
      <c r="L51" s="15">
        <v>0</v>
      </c>
      <c r="M51" s="15">
        <v>0</v>
      </c>
      <c r="N51" s="15">
        <v>0</v>
      </c>
      <c r="O51" s="45">
        <f t="shared" si="1"/>
        <v>0.25</v>
      </c>
      <c r="P51" s="46" t="str">
        <f t="shared" si="2"/>
        <v>NINGUNO</v>
      </c>
    </row>
    <row r="52" spans="1:16" ht="15" x14ac:dyDescent="0.25">
      <c r="A52" s="5" t="s">
        <v>260</v>
      </c>
      <c r="B52" s="19">
        <v>13</v>
      </c>
      <c r="C52" s="19" t="str">
        <f t="shared" si="0"/>
        <v>Niño/Adolescente</v>
      </c>
      <c r="D52" s="19" t="s">
        <v>48</v>
      </c>
      <c r="E52" s="19" t="s">
        <v>42</v>
      </c>
      <c r="F52" s="19" t="s">
        <v>43</v>
      </c>
      <c r="G52" s="19" t="s">
        <v>47</v>
      </c>
      <c r="H52" s="19" t="s">
        <v>45</v>
      </c>
      <c r="I52" s="19" t="s">
        <v>45</v>
      </c>
      <c r="J52" s="25">
        <v>2011</v>
      </c>
      <c r="K52" s="25">
        <v>1</v>
      </c>
      <c r="L52" s="15">
        <v>1</v>
      </c>
      <c r="M52" s="15">
        <v>1</v>
      </c>
      <c r="N52" s="15">
        <v>0</v>
      </c>
      <c r="O52" s="45">
        <f t="shared" si="1"/>
        <v>0.75</v>
      </c>
      <c r="P52" s="46" t="str">
        <f t="shared" si="2"/>
        <v>MEDIO</v>
      </c>
    </row>
    <row r="53" spans="1:16" ht="15" x14ac:dyDescent="0.25">
      <c r="A53" s="5" t="s">
        <v>261</v>
      </c>
      <c r="B53" s="19">
        <v>15</v>
      </c>
      <c r="C53" s="19" t="str">
        <f t="shared" si="0"/>
        <v>Niño/Adolescente</v>
      </c>
      <c r="D53" s="19" t="s">
        <v>48</v>
      </c>
      <c r="E53" s="19" t="s">
        <v>73</v>
      </c>
      <c r="F53" s="19" t="s">
        <v>43</v>
      </c>
      <c r="G53" s="19" t="s">
        <v>47</v>
      </c>
      <c r="H53" s="19" t="s">
        <v>51</v>
      </c>
      <c r="I53" s="19" t="s">
        <v>45</v>
      </c>
      <c r="J53" s="25">
        <v>2014</v>
      </c>
      <c r="K53" s="25">
        <v>1</v>
      </c>
      <c r="L53" s="15">
        <v>1</v>
      </c>
      <c r="M53" s="15">
        <v>1</v>
      </c>
      <c r="N53" s="15">
        <v>1</v>
      </c>
      <c r="O53" s="45">
        <f t="shared" si="1"/>
        <v>1</v>
      </c>
      <c r="P53" s="46" t="str">
        <f t="shared" si="2"/>
        <v>AVANZADO</v>
      </c>
    </row>
    <row r="54" spans="1:16" ht="15" x14ac:dyDescent="0.25">
      <c r="A54" s="5" t="s">
        <v>262</v>
      </c>
      <c r="B54" s="19">
        <v>14</v>
      </c>
      <c r="C54" s="19" t="str">
        <f t="shared" si="0"/>
        <v>Niño/Adolescente</v>
      </c>
      <c r="D54" s="19" t="s">
        <v>48</v>
      </c>
      <c r="E54" s="19" t="s">
        <v>78</v>
      </c>
      <c r="F54" s="19" t="s">
        <v>43</v>
      </c>
      <c r="G54" s="19" t="s">
        <v>47</v>
      </c>
      <c r="H54" s="19" t="s">
        <v>45</v>
      </c>
      <c r="I54" s="19" t="s">
        <v>45</v>
      </c>
      <c r="J54" s="25">
        <v>2007</v>
      </c>
      <c r="K54" s="25">
        <v>0</v>
      </c>
      <c r="L54" s="15">
        <v>1</v>
      </c>
      <c r="M54" s="15">
        <v>1</v>
      </c>
      <c r="N54" s="15">
        <v>0</v>
      </c>
      <c r="O54" s="45">
        <f t="shared" si="1"/>
        <v>0.5</v>
      </c>
      <c r="P54" s="46" t="str">
        <f t="shared" si="2"/>
        <v>BAJO</v>
      </c>
    </row>
    <row r="55" spans="1:16" ht="15" x14ac:dyDescent="0.25">
      <c r="A55" s="5" t="s">
        <v>263</v>
      </c>
      <c r="B55" s="19">
        <v>15</v>
      </c>
      <c r="C55" s="19" t="str">
        <f t="shared" si="0"/>
        <v>Niño/Adolescente</v>
      </c>
      <c r="D55" s="19" t="s">
        <v>41</v>
      </c>
      <c r="E55" s="19" t="s">
        <v>42</v>
      </c>
      <c r="F55" s="19" t="s">
        <v>43</v>
      </c>
      <c r="G55" s="19" t="s">
        <v>47</v>
      </c>
      <c r="H55" s="19" t="s">
        <v>45</v>
      </c>
      <c r="I55" s="19" t="s">
        <v>45</v>
      </c>
      <c r="J55" s="25">
        <v>2016</v>
      </c>
      <c r="K55" s="25">
        <v>0</v>
      </c>
      <c r="L55" s="15">
        <v>0</v>
      </c>
      <c r="M55" s="15">
        <v>0</v>
      </c>
      <c r="N55" s="15">
        <v>0</v>
      </c>
      <c r="O55" s="45">
        <f t="shared" si="1"/>
        <v>0</v>
      </c>
      <c r="P55" s="46" t="str">
        <f t="shared" si="2"/>
        <v>NINGUNO</v>
      </c>
    </row>
    <row r="56" spans="1:16" ht="15" x14ac:dyDescent="0.25">
      <c r="A56" s="5" t="s">
        <v>264</v>
      </c>
      <c r="B56" s="19">
        <v>15</v>
      </c>
      <c r="C56" s="19" t="str">
        <f t="shared" si="0"/>
        <v>Niño/Adolescente</v>
      </c>
      <c r="D56" s="19" t="s">
        <v>48</v>
      </c>
      <c r="E56" s="19" t="s">
        <v>42</v>
      </c>
      <c r="F56" s="19" t="s">
        <v>43</v>
      </c>
      <c r="G56" s="19" t="s">
        <v>47</v>
      </c>
      <c r="H56" s="19" t="s">
        <v>45</v>
      </c>
      <c r="I56" s="19" t="s">
        <v>49</v>
      </c>
      <c r="J56" s="25">
        <v>2013</v>
      </c>
      <c r="K56" s="25">
        <v>0</v>
      </c>
      <c r="L56" s="15">
        <v>0</v>
      </c>
      <c r="M56" s="15">
        <v>1</v>
      </c>
      <c r="N56" s="15">
        <v>0</v>
      </c>
      <c r="O56" s="45">
        <f t="shared" si="1"/>
        <v>0.25</v>
      </c>
      <c r="P56" s="46" t="str">
        <f t="shared" si="2"/>
        <v>NINGUNO</v>
      </c>
    </row>
    <row r="57" spans="1:16" ht="15" x14ac:dyDescent="0.25">
      <c r="A57" s="5" t="s">
        <v>265</v>
      </c>
      <c r="B57" s="19">
        <v>14</v>
      </c>
      <c r="C57" s="19" t="str">
        <f t="shared" si="0"/>
        <v>Niño/Adolescente</v>
      </c>
      <c r="D57" s="19" t="s">
        <v>48</v>
      </c>
      <c r="E57" s="19" t="s">
        <v>69</v>
      </c>
      <c r="F57" s="19" t="s">
        <v>43</v>
      </c>
      <c r="G57" s="19" t="s">
        <v>47</v>
      </c>
      <c r="H57" s="19" t="s">
        <v>45</v>
      </c>
      <c r="I57" s="19" t="s">
        <v>45</v>
      </c>
      <c r="J57" s="25">
        <v>2017</v>
      </c>
      <c r="K57" s="25">
        <v>1</v>
      </c>
      <c r="L57" s="15">
        <v>0</v>
      </c>
      <c r="M57" s="15">
        <v>1</v>
      </c>
      <c r="N57" s="15">
        <v>0</v>
      </c>
      <c r="O57" s="45">
        <f t="shared" si="1"/>
        <v>0.5</v>
      </c>
      <c r="P57" s="46" t="str">
        <f t="shared" si="2"/>
        <v>BAJO</v>
      </c>
    </row>
    <row r="58" spans="1:16" ht="15" x14ac:dyDescent="0.25">
      <c r="A58" s="5" t="s">
        <v>266</v>
      </c>
      <c r="B58" s="19">
        <v>17</v>
      </c>
      <c r="C58" s="19" t="str">
        <f t="shared" si="0"/>
        <v>Niño/Adolescente</v>
      </c>
      <c r="D58" s="19" t="s">
        <v>48</v>
      </c>
      <c r="E58" s="19" t="s">
        <v>42</v>
      </c>
      <c r="F58" s="19" t="s">
        <v>43</v>
      </c>
      <c r="G58" s="19" t="s">
        <v>47</v>
      </c>
      <c r="H58" s="19" t="s">
        <v>51</v>
      </c>
      <c r="I58" s="19" t="s">
        <v>45</v>
      </c>
      <c r="J58" s="25">
        <v>2010</v>
      </c>
      <c r="K58" s="25">
        <v>1</v>
      </c>
      <c r="L58" s="15">
        <v>1</v>
      </c>
      <c r="M58" s="15">
        <v>1</v>
      </c>
      <c r="N58" s="15">
        <v>0</v>
      </c>
      <c r="O58" s="45">
        <f t="shared" si="1"/>
        <v>0.75</v>
      </c>
      <c r="P58" s="46" t="str">
        <f t="shared" si="2"/>
        <v>MEDIO</v>
      </c>
    </row>
    <row r="59" spans="1:16" ht="15" x14ac:dyDescent="0.25">
      <c r="A59" s="5" t="s">
        <v>267</v>
      </c>
      <c r="B59" s="19">
        <v>19</v>
      </c>
      <c r="C59" s="19" t="str">
        <f t="shared" si="0"/>
        <v>Adulto Joven</v>
      </c>
      <c r="D59" s="19" t="s">
        <v>48</v>
      </c>
      <c r="E59" s="19" t="s">
        <v>42</v>
      </c>
      <c r="F59" s="19" t="s">
        <v>50</v>
      </c>
      <c r="G59" s="19" t="s">
        <v>47</v>
      </c>
      <c r="H59" s="19" t="s">
        <v>51</v>
      </c>
      <c r="I59" s="19" t="s">
        <v>51</v>
      </c>
      <c r="J59" s="25">
        <v>2015</v>
      </c>
      <c r="K59" s="25">
        <v>1</v>
      </c>
      <c r="L59" s="15">
        <v>1</v>
      </c>
      <c r="M59" s="15">
        <v>1</v>
      </c>
      <c r="N59" s="15">
        <v>0</v>
      </c>
      <c r="O59" s="45">
        <f t="shared" si="1"/>
        <v>0.75</v>
      </c>
      <c r="P59" s="46" t="str">
        <f t="shared" si="2"/>
        <v>MEDIO</v>
      </c>
    </row>
    <row r="60" spans="1:16" ht="15" x14ac:dyDescent="0.25">
      <c r="A60" s="5" t="s">
        <v>268</v>
      </c>
      <c r="B60" s="19">
        <v>18</v>
      </c>
      <c r="C60" s="19" t="str">
        <f t="shared" si="0"/>
        <v>Adulto Joven</v>
      </c>
      <c r="D60" s="19" t="s">
        <v>41</v>
      </c>
      <c r="E60" s="19" t="s">
        <v>79</v>
      </c>
      <c r="F60" s="19" t="s">
        <v>43</v>
      </c>
      <c r="G60" s="19" t="s">
        <v>47</v>
      </c>
      <c r="H60" s="19" t="s">
        <v>51</v>
      </c>
      <c r="I60" s="19" t="s">
        <v>51</v>
      </c>
      <c r="J60" s="25">
        <v>2012</v>
      </c>
      <c r="K60" s="25">
        <v>0</v>
      </c>
      <c r="L60" s="15">
        <v>1</v>
      </c>
      <c r="M60" s="15">
        <v>1</v>
      </c>
      <c r="N60" s="15">
        <v>0</v>
      </c>
      <c r="O60" s="45">
        <f t="shared" si="1"/>
        <v>0.5</v>
      </c>
      <c r="P60" s="46" t="str">
        <f t="shared" si="2"/>
        <v>BAJO</v>
      </c>
    </row>
    <row r="61" spans="1:16" ht="15" x14ac:dyDescent="0.25">
      <c r="A61" s="5" t="s">
        <v>269</v>
      </c>
      <c r="B61" s="19">
        <v>18</v>
      </c>
      <c r="C61" s="19" t="str">
        <f t="shared" si="0"/>
        <v>Adulto Joven</v>
      </c>
      <c r="D61" s="19" t="s">
        <v>48</v>
      </c>
      <c r="E61" s="19" t="s">
        <v>80</v>
      </c>
      <c r="F61" s="19" t="s">
        <v>43</v>
      </c>
      <c r="G61" s="19" t="s">
        <v>47</v>
      </c>
      <c r="H61" s="19" t="s">
        <v>45</v>
      </c>
      <c r="I61" s="19" t="s">
        <v>45</v>
      </c>
      <c r="J61" s="25">
        <v>2010</v>
      </c>
      <c r="K61" s="25">
        <v>1</v>
      </c>
      <c r="L61" s="15">
        <v>1</v>
      </c>
      <c r="M61" s="15">
        <v>1</v>
      </c>
      <c r="N61" s="15">
        <v>0</v>
      </c>
      <c r="O61" s="45">
        <f t="shared" si="1"/>
        <v>0.75</v>
      </c>
      <c r="P61" s="46" t="str">
        <f t="shared" si="2"/>
        <v>MEDIO</v>
      </c>
    </row>
    <row r="62" spans="1:16" ht="15" x14ac:dyDescent="0.25">
      <c r="A62" s="5" t="s">
        <v>270</v>
      </c>
      <c r="B62" s="19">
        <v>17</v>
      </c>
      <c r="C62" s="19" t="str">
        <f t="shared" si="0"/>
        <v>Niño/Adolescente</v>
      </c>
      <c r="D62" s="19" t="s">
        <v>41</v>
      </c>
      <c r="E62" s="19" t="s">
        <v>71</v>
      </c>
      <c r="F62" s="19" t="s">
        <v>43</v>
      </c>
      <c r="G62" s="19" t="s">
        <v>47</v>
      </c>
      <c r="H62" s="19" t="s">
        <v>45</v>
      </c>
      <c r="I62" s="19" t="s">
        <v>51</v>
      </c>
      <c r="J62" s="25">
        <v>2012</v>
      </c>
      <c r="K62" s="25">
        <v>0</v>
      </c>
      <c r="L62" s="15">
        <v>0</v>
      </c>
      <c r="M62" s="15">
        <v>1</v>
      </c>
      <c r="N62" s="15">
        <v>0</v>
      </c>
      <c r="O62" s="45">
        <f t="shared" si="1"/>
        <v>0.25</v>
      </c>
      <c r="P62" s="46" t="str">
        <f t="shared" si="2"/>
        <v>NINGUNO</v>
      </c>
    </row>
    <row r="63" spans="1:16" ht="15" x14ac:dyDescent="0.25">
      <c r="A63" s="5" t="s">
        <v>271</v>
      </c>
      <c r="B63" s="19">
        <v>17</v>
      </c>
      <c r="C63" s="19" t="str">
        <f t="shared" si="0"/>
        <v>Niño/Adolescente</v>
      </c>
      <c r="D63" s="19" t="s">
        <v>48</v>
      </c>
      <c r="E63" s="19" t="s">
        <v>46</v>
      </c>
      <c r="F63" s="19" t="s">
        <v>43</v>
      </c>
      <c r="G63" s="19" t="s">
        <v>47</v>
      </c>
      <c r="H63" s="19" t="s">
        <v>49</v>
      </c>
      <c r="I63" s="19" t="s">
        <v>45</v>
      </c>
      <c r="J63" s="25">
        <v>2013</v>
      </c>
      <c r="K63" s="25">
        <v>1</v>
      </c>
      <c r="L63" s="15">
        <v>1</v>
      </c>
      <c r="M63" s="15">
        <v>1</v>
      </c>
      <c r="N63" s="15">
        <v>1</v>
      </c>
      <c r="O63" s="45">
        <f t="shared" si="1"/>
        <v>1</v>
      </c>
      <c r="P63" s="46" t="str">
        <f t="shared" si="2"/>
        <v>AVANZADO</v>
      </c>
    </row>
    <row r="64" spans="1:16" ht="15" x14ac:dyDescent="0.25">
      <c r="A64" s="5" t="s">
        <v>272</v>
      </c>
      <c r="B64" s="19">
        <v>19</v>
      </c>
      <c r="C64" s="19" t="str">
        <f t="shared" si="0"/>
        <v>Adulto Joven</v>
      </c>
      <c r="D64" s="19" t="s">
        <v>41</v>
      </c>
      <c r="E64" s="19" t="s">
        <v>42</v>
      </c>
      <c r="F64" s="19" t="s">
        <v>50</v>
      </c>
      <c r="G64" s="19" t="s">
        <v>47</v>
      </c>
      <c r="H64" s="19" t="s">
        <v>51</v>
      </c>
      <c r="I64" s="19" t="s">
        <v>45</v>
      </c>
      <c r="J64" s="25">
        <v>2011</v>
      </c>
      <c r="K64" s="25">
        <v>0</v>
      </c>
      <c r="L64" s="15">
        <v>0</v>
      </c>
      <c r="M64" s="15">
        <v>1</v>
      </c>
      <c r="N64" s="15">
        <v>1</v>
      </c>
      <c r="O64" s="45">
        <f t="shared" si="1"/>
        <v>0.5</v>
      </c>
      <c r="P64" s="46" t="str">
        <f t="shared" si="2"/>
        <v>BAJO</v>
      </c>
    </row>
    <row r="65" spans="1:16" ht="15" x14ac:dyDescent="0.25">
      <c r="A65" s="5" t="s">
        <v>273</v>
      </c>
      <c r="B65" s="19">
        <v>18</v>
      </c>
      <c r="C65" s="19" t="str">
        <f t="shared" si="0"/>
        <v>Adulto Joven</v>
      </c>
      <c r="D65" s="19" t="s">
        <v>48</v>
      </c>
      <c r="E65" s="19" t="s">
        <v>77</v>
      </c>
      <c r="F65" s="19" t="s">
        <v>43</v>
      </c>
      <c r="G65" s="19" t="s">
        <v>47</v>
      </c>
      <c r="H65" s="19" t="s">
        <v>45</v>
      </c>
      <c r="I65" s="19" t="s">
        <v>51</v>
      </c>
      <c r="J65" s="25">
        <v>2012</v>
      </c>
      <c r="K65" s="25">
        <v>1</v>
      </c>
      <c r="L65" s="15">
        <v>0</v>
      </c>
      <c r="M65" s="15">
        <v>1</v>
      </c>
      <c r="N65" s="15">
        <v>0</v>
      </c>
      <c r="O65" s="45">
        <f t="shared" si="1"/>
        <v>0.5</v>
      </c>
      <c r="P65" s="46" t="str">
        <f t="shared" si="2"/>
        <v>BAJO</v>
      </c>
    </row>
    <row r="66" spans="1:16" ht="15" x14ac:dyDescent="0.25">
      <c r="A66" s="5" t="s">
        <v>274</v>
      </c>
      <c r="B66" s="19">
        <v>17</v>
      </c>
      <c r="C66" s="19" t="str">
        <f t="shared" si="0"/>
        <v>Niño/Adolescente</v>
      </c>
      <c r="D66" s="19" t="s">
        <v>48</v>
      </c>
      <c r="E66" s="19" t="s">
        <v>81</v>
      </c>
      <c r="F66" s="19" t="s">
        <v>43</v>
      </c>
      <c r="G66" s="19" t="s">
        <v>47</v>
      </c>
      <c r="H66" s="19" t="s">
        <v>45</v>
      </c>
      <c r="I66" s="19" t="s">
        <v>51</v>
      </c>
      <c r="J66" s="25">
        <v>2010</v>
      </c>
      <c r="K66" s="25">
        <v>1</v>
      </c>
      <c r="L66" s="15">
        <v>0</v>
      </c>
      <c r="M66" s="15">
        <v>0</v>
      </c>
      <c r="N66" s="15">
        <v>0</v>
      </c>
      <c r="O66" s="45">
        <f t="shared" si="1"/>
        <v>0.25</v>
      </c>
      <c r="P66" s="46" t="str">
        <f t="shared" si="2"/>
        <v>NINGUNO</v>
      </c>
    </row>
    <row r="67" spans="1:16" ht="15" x14ac:dyDescent="0.25">
      <c r="A67" s="5" t="s">
        <v>275</v>
      </c>
      <c r="B67" s="19">
        <v>18</v>
      </c>
      <c r="C67" s="19" t="str">
        <f t="shared" si="0"/>
        <v>Adulto Joven</v>
      </c>
      <c r="D67" s="19" t="s">
        <v>41</v>
      </c>
      <c r="E67" s="19" t="s">
        <v>82</v>
      </c>
      <c r="F67" s="19" t="s">
        <v>43</v>
      </c>
      <c r="G67" s="19" t="s">
        <v>47</v>
      </c>
      <c r="H67" s="19" t="s">
        <v>45</v>
      </c>
      <c r="I67" s="19" t="s">
        <v>45</v>
      </c>
      <c r="J67" s="25">
        <v>2017</v>
      </c>
      <c r="K67" s="25">
        <v>0</v>
      </c>
      <c r="L67" s="15">
        <v>1</v>
      </c>
      <c r="M67" s="15">
        <v>1</v>
      </c>
      <c r="N67" s="15">
        <v>1</v>
      </c>
      <c r="O67" s="45">
        <f t="shared" si="1"/>
        <v>0.75</v>
      </c>
      <c r="P67" s="46" t="str">
        <f t="shared" si="2"/>
        <v>MEDIO</v>
      </c>
    </row>
    <row r="68" spans="1:16" ht="15" x14ac:dyDescent="0.25">
      <c r="A68" s="5" t="s">
        <v>276</v>
      </c>
      <c r="B68" s="19">
        <v>18</v>
      </c>
      <c r="C68" s="19" t="str">
        <f t="shared" si="0"/>
        <v>Adulto Joven</v>
      </c>
      <c r="D68" s="19" t="s">
        <v>48</v>
      </c>
      <c r="E68" s="19" t="s">
        <v>74</v>
      </c>
      <c r="F68" s="19" t="s">
        <v>43</v>
      </c>
      <c r="G68" s="19" t="s">
        <v>47</v>
      </c>
      <c r="H68" s="19" t="s">
        <v>51</v>
      </c>
      <c r="I68" s="19" t="s">
        <v>51</v>
      </c>
      <c r="J68" s="25">
        <v>2009</v>
      </c>
      <c r="K68" s="25">
        <v>0</v>
      </c>
      <c r="L68" s="15">
        <v>0</v>
      </c>
      <c r="M68" s="15">
        <v>1</v>
      </c>
      <c r="N68" s="15">
        <v>0</v>
      </c>
      <c r="O68" s="45">
        <f t="shared" si="1"/>
        <v>0.25</v>
      </c>
      <c r="P68" s="46" t="str">
        <f t="shared" si="2"/>
        <v>NINGUNO</v>
      </c>
    </row>
    <row r="69" spans="1:16" ht="15" x14ac:dyDescent="0.25">
      <c r="A69" s="5" t="s">
        <v>277</v>
      </c>
      <c r="B69" s="19">
        <v>27</v>
      </c>
      <c r="C69" s="19" t="str">
        <f t="shared" ref="C69:C132" si="3">IF((B69&lt;18),"Niño/Adolescente",(IF(AND((B69&gt;17),(B69&lt;30)),"Adulto Joven",(IF(AND((B69&gt;29),(B69&lt;60)),"Adulto","Adulto Mayor")))))</f>
        <v>Adulto Joven</v>
      </c>
      <c r="D69" s="19" t="s">
        <v>48</v>
      </c>
      <c r="E69" s="19" t="s">
        <v>83</v>
      </c>
      <c r="F69" s="19" t="s">
        <v>43</v>
      </c>
      <c r="G69" s="19" t="s">
        <v>44</v>
      </c>
      <c r="H69" s="19" t="s">
        <v>49</v>
      </c>
      <c r="I69" s="19" t="s">
        <v>49</v>
      </c>
      <c r="J69" s="25">
        <v>2011</v>
      </c>
      <c r="K69" s="25">
        <v>1</v>
      </c>
      <c r="L69" s="15">
        <v>1</v>
      </c>
      <c r="M69" s="15">
        <v>1</v>
      </c>
      <c r="N69" s="15">
        <v>0</v>
      </c>
      <c r="O69" s="45">
        <f t="shared" ref="O69:O132" si="4">(K69+L69+M69+N69)/4</f>
        <v>0.75</v>
      </c>
      <c r="P69" s="46" t="str">
        <f t="shared" ref="P69:P132" si="5">IF(AND(O69&gt;0.75,O69&lt;=1),"AVANZADO",IF(AND(O69&gt;0.5,O69&lt;=0.75),"MEDIO",IF(AND(O69&gt;0.25,O69&lt;=0.5),"BAJO","NINGUNO")))</f>
        <v>MEDIO</v>
      </c>
    </row>
    <row r="70" spans="1:16" ht="15" x14ac:dyDescent="0.25">
      <c r="A70" s="5" t="s">
        <v>278</v>
      </c>
      <c r="B70" s="19">
        <v>16</v>
      </c>
      <c r="C70" s="19" t="str">
        <f t="shared" si="3"/>
        <v>Niño/Adolescente</v>
      </c>
      <c r="D70" s="19" t="s">
        <v>48</v>
      </c>
      <c r="E70" s="19" t="s">
        <v>84</v>
      </c>
      <c r="F70" s="19" t="s">
        <v>50</v>
      </c>
      <c r="G70" s="19" t="s">
        <v>47</v>
      </c>
      <c r="H70" s="19" t="s">
        <v>51</v>
      </c>
      <c r="I70" s="19" t="s">
        <v>51</v>
      </c>
      <c r="J70" s="25">
        <v>2007</v>
      </c>
      <c r="K70" s="25">
        <v>1</v>
      </c>
      <c r="L70" s="15">
        <v>0</v>
      </c>
      <c r="M70" s="15">
        <v>1</v>
      </c>
      <c r="N70" s="15">
        <v>0</v>
      </c>
      <c r="O70" s="45">
        <f t="shared" si="4"/>
        <v>0.5</v>
      </c>
      <c r="P70" s="46" t="str">
        <f t="shared" si="5"/>
        <v>BAJO</v>
      </c>
    </row>
    <row r="71" spans="1:16" ht="15" x14ac:dyDescent="0.25">
      <c r="A71" s="5" t="s">
        <v>279</v>
      </c>
      <c r="B71" s="19">
        <v>18</v>
      </c>
      <c r="C71" s="19" t="str">
        <f t="shared" si="3"/>
        <v>Adulto Joven</v>
      </c>
      <c r="D71" s="19" t="s">
        <v>48</v>
      </c>
      <c r="E71" s="19" t="s">
        <v>85</v>
      </c>
      <c r="F71" s="19" t="s">
        <v>43</v>
      </c>
      <c r="G71" s="19" t="s">
        <v>47</v>
      </c>
      <c r="H71" s="19" t="s">
        <v>49</v>
      </c>
      <c r="I71" s="19" t="s">
        <v>45</v>
      </c>
      <c r="J71" s="25">
        <v>2007</v>
      </c>
      <c r="K71" s="25">
        <v>0</v>
      </c>
      <c r="L71" s="15">
        <v>0</v>
      </c>
      <c r="M71" s="15">
        <v>1</v>
      </c>
      <c r="N71" s="15">
        <v>1</v>
      </c>
      <c r="O71" s="45">
        <f t="shared" si="4"/>
        <v>0.5</v>
      </c>
      <c r="P71" s="46" t="str">
        <f t="shared" si="5"/>
        <v>BAJO</v>
      </c>
    </row>
    <row r="72" spans="1:16" ht="15" x14ac:dyDescent="0.25">
      <c r="A72" s="5" t="s">
        <v>280</v>
      </c>
      <c r="B72" s="19">
        <v>17</v>
      </c>
      <c r="C72" s="19" t="str">
        <f t="shared" si="3"/>
        <v>Niño/Adolescente</v>
      </c>
      <c r="D72" s="19" t="s">
        <v>48</v>
      </c>
      <c r="E72" s="19" t="s">
        <v>71</v>
      </c>
      <c r="F72" s="19" t="s">
        <v>43</v>
      </c>
      <c r="G72" s="19" t="s">
        <v>47</v>
      </c>
      <c r="H72" s="19" t="s">
        <v>45</v>
      </c>
      <c r="I72" s="19" t="s">
        <v>51</v>
      </c>
      <c r="J72" s="25">
        <v>2007</v>
      </c>
      <c r="K72" s="25">
        <v>1</v>
      </c>
      <c r="L72" s="15">
        <v>0</v>
      </c>
      <c r="M72" s="15">
        <v>1</v>
      </c>
      <c r="N72" s="15">
        <v>1</v>
      </c>
      <c r="O72" s="45">
        <f t="shared" si="4"/>
        <v>0.75</v>
      </c>
      <c r="P72" s="46" t="str">
        <f t="shared" si="5"/>
        <v>MEDIO</v>
      </c>
    </row>
    <row r="73" spans="1:16" ht="15" x14ac:dyDescent="0.25">
      <c r="A73" s="5" t="s">
        <v>281</v>
      </c>
      <c r="B73" s="19">
        <v>17</v>
      </c>
      <c r="C73" s="19" t="str">
        <f t="shared" si="3"/>
        <v>Niño/Adolescente</v>
      </c>
      <c r="D73" s="19" t="s">
        <v>48</v>
      </c>
      <c r="E73" s="19" t="s">
        <v>86</v>
      </c>
      <c r="F73" s="19" t="s">
        <v>43</v>
      </c>
      <c r="G73" s="19" t="s">
        <v>47</v>
      </c>
      <c r="H73" s="19" t="s">
        <v>49</v>
      </c>
      <c r="I73" s="19" t="s">
        <v>49</v>
      </c>
      <c r="J73" s="25">
        <v>2008</v>
      </c>
      <c r="K73" s="25">
        <v>0</v>
      </c>
      <c r="L73" s="15">
        <v>1</v>
      </c>
      <c r="M73" s="15">
        <v>0</v>
      </c>
      <c r="N73" s="15">
        <v>0</v>
      </c>
      <c r="O73" s="45">
        <f t="shared" si="4"/>
        <v>0.25</v>
      </c>
      <c r="P73" s="46" t="str">
        <f t="shared" si="5"/>
        <v>NINGUNO</v>
      </c>
    </row>
    <row r="74" spans="1:16" ht="15" x14ac:dyDescent="0.25">
      <c r="A74" s="5" t="s">
        <v>282</v>
      </c>
      <c r="B74" s="19">
        <v>15</v>
      </c>
      <c r="C74" s="19" t="str">
        <f t="shared" si="3"/>
        <v>Niño/Adolescente</v>
      </c>
      <c r="D74" s="19" t="s">
        <v>41</v>
      </c>
      <c r="E74" s="19" t="s">
        <v>42</v>
      </c>
      <c r="F74" s="19" t="s">
        <v>43</v>
      </c>
      <c r="G74" s="19" t="s">
        <v>47</v>
      </c>
      <c r="H74" s="19" t="s">
        <v>51</v>
      </c>
      <c r="I74" s="19" t="s">
        <v>51</v>
      </c>
      <c r="J74" s="25">
        <v>2017</v>
      </c>
      <c r="K74" s="25">
        <v>1</v>
      </c>
      <c r="L74" s="15">
        <v>1</v>
      </c>
      <c r="M74" s="15">
        <v>1</v>
      </c>
      <c r="N74" s="15">
        <v>0</v>
      </c>
      <c r="O74" s="45">
        <f t="shared" si="4"/>
        <v>0.75</v>
      </c>
      <c r="P74" s="46" t="str">
        <f t="shared" si="5"/>
        <v>MEDIO</v>
      </c>
    </row>
    <row r="75" spans="1:16" ht="15" x14ac:dyDescent="0.25">
      <c r="A75" s="5" t="s">
        <v>283</v>
      </c>
      <c r="B75" s="19">
        <v>16</v>
      </c>
      <c r="C75" s="19" t="str">
        <f t="shared" si="3"/>
        <v>Niño/Adolescente</v>
      </c>
      <c r="D75" s="19" t="s">
        <v>48</v>
      </c>
      <c r="E75" s="19" t="s">
        <v>152</v>
      </c>
      <c r="F75" s="19" t="s">
        <v>50</v>
      </c>
      <c r="G75" s="19" t="s">
        <v>65</v>
      </c>
      <c r="H75" s="19" t="s">
        <v>51</v>
      </c>
      <c r="I75" s="19" t="s">
        <v>65</v>
      </c>
      <c r="J75" s="25">
        <v>2016</v>
      </c>
      <c r="K75" s="25">
        <v>1</v>
      </c>
      <c r="L75" s="15">
        <v>0</v>
      </c>
      <c r="M75" s="15">
        <v>0</v>
      </c>
      <c r="N75" s="15">
        <v>0</v>
      </c>
      <c r="O75" s="45">
        <f t="shared" si="4"/>
        <v>0.25</v>
      </c>
      <c r="P75" s="46" t="str">
        <f t="shared" si="5"/>
        <v>NINGUNO</v>
      </c>
    </row>
    <row r="76" spans="1:16" ht="15" x14ac:dyDescent="0.25">
      <c r="A76" s="5" t="s">
        <v>284</v>
      </c>
      <c r="B76" s="19">
        <v>15</v>
      </c>
      <c r="C76" s="19" t="str">
        <f t="shared" si="3"/>
        <v>Niño/Adolescente</v>
      </c>
      <c r="D76" s="19" t="s">
        <v>41</v>
      </c>
      <c r="E76" s="19" t="s">
        <v>63</v>
      </c>
      <c r="F76" s="19" t="s">
        <v>43</v>
      </c>
      <c r="G76" s="19" t="s">
        <v>47</v>
      </c>
      <c r="H76" s="19" t="s">
        <v>45</v>
      </c>
      <c r="I76" s="19" t="s">
        <v>45</v>
      </c>
      <c r="J76" s="25">
        <v>2014</v>
      </c>
      <c r="K76" s="25">
        <v>0</v>
      </c>
      <c r="L76" s="15">
        <v>0</v>
      </c>
      <c r="M76" s="15">
        <v>1</v>
      </c>
      <c r="N76" s="15">
        <v>0</v>
      </c>
      <c r="O76" s="45">
        <f t="shared" si="4"/>
        <v>0.25</v>
      </c>
      <c r="P76" s="46" t="str">
        <f t="shared" si="5"/>
        <v>NINGUNO</v>
      </c>
    </row>
    <row r="77" spans="1:16" ht="15" x14ac:dyDescent="0.25">
      <c r="A77" s="5" t="s">
        <v>285</v>
      </c>
      <c r="B77" s="19">
        <v>15</v>
      </c>
      <c r="C77" s="19" t="str">
        <f t="shared" si="3"/>
        <v>Niño/Adolescente</v>
      </c>
      <c r="D77" s="19" t="s">
        <v>41</v>
      </c>
      <c r="E77" s="19" t="s">
        <v>87</v>
      </c>
      <c r="F77" s="19" t="s">
        <v>43</v>
      </c>
      <c r="G77" s="19" t="s">
        <v>47</v>
      </c>
      <c r="H77" s="19" t="s">
        <v>51</v>
      </c>
      <c r="I77" s="19" t="s">
        <v>45</v>
      </c>
      <c r="J77" s="25">
        <v>2015</v>
      </c>
      <c r="K77" s="25">
        <v>1</v>
      </c>
      <c r="L77" s="15">
        <v>1</v>
      </c>
      <c r="M77" s="15">
        <v>1</v>
      </c>
      <c r="N77" s="15">
        <v>0</v>
      </c>
      <c r="O77" s="45">
        <f t="shared" si="4"/>
        <v>0.75</v>
      </c>
      <c r="P77" s="46" t="str">
        <f t="shared" si="5"/>
        <v>MEDIO</v>
      </c>
    </row>
    <row r="78" spans="1:16" ht="15" x14ac:dyDescent="0.25">
      <c r="A78" s="5" t="s">
        <v>286</v>
      </c>
      <c r="B78" s="19">
        <v>15</v>
      </c>
      <c r="C78" s="19" t="str">
        <f t="shared" si="3"/>
        <v>Niño/Adolescente</v>
      </c>
      <c r="D78" s="19" t="s">
        <v>41</v>
      </c>
      <c r="E78" s="19" t="s">
        <v>71</v>
      </c>
      <c r="F78" s="19" t="s">
        <v>43</v>
      </c>
      <c r="G78" s="19" t="s">
        <v>47</v>
      </c>
      <c r="H78" s="19" t="s">
        <v>45</v>
      </c>
      <c r="I78" s="19" t="s">
        <v>45</v>
      </c>
      <c r="J78" s="25">
        <v>2014</v>
      </c>
      <c r="K78" s="25">
        <v>1</v>
      </c>
      <c r="L78" s="15">
        <v>0</v>
      </c>
      <c r="M78" s="15">
        <v>1</v>
      </c>
      <c r="N78" s="15">
        <v>1</v>
      </c>
      <c r="O78" s="45">
        <f t="shared" si="4"/>
        <v>0.75</v>
      </c>
      <c r="P78" s="46" t="str">
        <f t="shared" si="5"/>
        <v>MEDIO</v>
      </c>
    </row>
    <row r="79" spans="1:16" ht="15" x14ac:dyDescent="0.25">
      <c r="A79" s="5" t="s">
        <v>287</v>
      </c>
      <c r="B79" s="19">
        <v>16</v>
      </c>
      <c r="C79" s="19" t="str">
        <f t="shared" si="3"/>
        <v>Niño/Adolescente</v>
      </c>
      <c r="D79" s="19" t="s">
        <v>48</v>
      </c>
      <c r="E79" s="19" t="s">
        <v>75</v>
      </c>
      <c r="F79" s="19" t="s">
        <v>50</v>
      </c>
      <c r="G79" s="19" t="s">
        <v>47</v>
      </c>
      <c r="H79" s="19" t="s">
        <v>45</v>
      </c>
      <c r="I79" s="19" t="s">
        <v>45</v>
      </c>
      <c r="J79" s="25">
        <v>2010</v>
      </c>
      <c r="K79" s="25">
        <v>0</v>
      </c>
      <c r="L79" s="15">
        <v>0</v>
      </c>
      <c r="M79" s="15">
        <v>1</v>
      </c>
      <c r="N79" s="15">
        <v>0</v>
      </c>
      <c r="O79" s="45">
        <f t="shared" si="4"/>
        <v>0.25</v>
      </c>
      <c r="P79" s="46" t="str">
        <f t="shared" si="5"/>
        <v>NINGUNO</v>
      </c>
    </row>
    <row r="80" spans="1:16" ht="15" x14ac:dyDescent="0.25">
      <c r="A80" s="5" t="s">
        <v>288</v>
      </c>
      <c r="B80" s="19">
        <v>15</v>
      </c>
      <c r="C80" s="19" t="str">
        <f t="shared" si="3"/>
        <v>Niño/Adolescente</v>
      </c>
      <c r="D80" s="19" t="s">
        <v>41</v>
      </c>
      <c r="E80" s="19" t="s">
        <v>71</v>
      </c>
      <c r="F80" s="19" t="s">
        <v>43</v>
      </c>
      <c r="G80" s="19" t="s">
        <v>47</v>
      </c>
      <c r="H80" s="19" t="s">
        <v>45</v>
      </c>
      <c r="I80" s="19" t="s">
        <v>45</v>
      </c>
      <c r="J80" s="25">
        <v>2010</v>
      </c>
      <c r="K80" s="25">
        <v>0</v>
      </c>
      <c r="L80" s="15">
        <v>0</v>
      </c>
      <c r="M80" s="15">
        <v>0</v>
      </c>
      <c r="N80" s="15">
        <v>1</v>
      </c>
      <c r="O80" s="45">
        <f t="shared" si="4"/>
        <v>0.25</v>
      </c>
      <c r="P80" s="46" t="str">
        <f t="shared" si="5"/>
        <v>NINGUNO</v>
      </c>
    </row>
    <row r="81" spans="1:16" ht="15" x14ac:dyDescent="0.25">
      <c r="A81" s="5" t="s">
        <v>289</v>
      </c>
      <c r="B81" s="19">
        <v>16</v>
      </c>
      <c r="C81" s="19" t="str">
        <f t="shared" si="3"/>
        <v>Niño/Adolescente</v>
      </c>
      <c r="D81" s="19" t="s">
        <v>48</v>
      </c>
      <c r="E81" s="19" t="s">
        <v>88</v>
      </c>
      <c r="F81" s="19" t="s">
        <v>43</v>
      </c>
      <c r="G81" s="19" t="s">
        <v>47</v>
      </c>
      <c r="H81" s="19" t="s">
        <v>45</v>
      </c>
      <c r="I81" s="19" t="s">
        <v>45</v>
      </c>
      <c r="J81" s="25">
        <v>2016</v>
      </c>
      <c r="K81" s="25">
        <v>0</v>
      </c>
      <c r="L81" s="15">
        <v>0</v>
      </c>
      <c r="M81" s="15">
        <v>1</v>
      </c>
      <c r="N81" s="15">
        <v>1</v>
      </c>
      <c r="O81" s="45">
        <f t="shared" si="4"/>
        <v>0.5</v>
      </c>
      <c r="P81" s="46" t="str">
        <f t="shared" si="5"/>
        <v>BAJO</v>
      </c>
    </row>
    <row r="82" spans="1:16" ht="15" x14ac:dyDescent="0.25">
      <c r="A82" s="5" t="s">
        <v>290</v>
      </c>
      <c r="B82" s="19">
        <v>15</v>
      </c>
      <c r="C82" s="19" t="str">
        <f t="shared" si="3"/>
        <v>Niño/Adolescente</v>
      </c>
      <c r="D82" s="19" t="s">
        <v>41</v>
      </c>
      <c r="E82" s="19" t="s">
        <v>42</v>
      </c>
      <c r="F82" s="19" t="s">
        <v>43</v>
      </c>
      <c r="G82" s="19" t="s">
        <v>47</v>
      </c>
      <c r="H82" s="19" t="s">
        <v>45</v>
      </c>
      <c r="I82" s="19" t="s">
        <v>45</v>
      </c>
      <c r="J82" s="25">
        <v>2016</v>
      </c>
      <c r="K82" s="25">
        <v>1</v>
      </c>
      <c r="L82" s="15">
        <v>1</v>
      </c>
      <c r="M82" s="15">
        <v>0</v>
      </c>
      <c r="N82" s="15">
        <v>1</v>
      </c>
      <c r="O82" s="45">
        <f t="shared" si="4"/>
        <v>0.75</v>
      </c>
      <c r="P82" s="46" t="str">
        <f t="shared" si="5"/>
        <v>MEDIO</v>
      </c>
    </row>
    <row r="83" spans="1:16" ht="15" x14ac:dyDescent="0.25">
      <c r="A83" s="5" t="s">
        <v>291</v>
      </c>
      <c r="B83" s="19">
        <v>16</v>
      </c>
      <c r="C83" s="19" t="str">
        <f t="shared" si="3"/>
        <v>Niño/Adolescente</v>
      </c>
      <c r="D83" s="19" t="s">
        <v>41</v>
      </c>
      <c r="E83" s="19" t="s">
        <v>79</v>
      </c>
      <c r="F83" s="19" t="s">
        <v>43</v>
      </c>
      <c r="G83" s="19" t="s">
        <v>47</v>
      </c>
      <c r="H83" s="19" t="s">
        <v>51</v>
      </c>
      <c r="I83" s="19" t="s">
        <v>45</v>
      </c>
      <c r="J83" s="25">
        <v>2009</v>
      </c>
      <c r="K83" s="25">
        <v>0</v>
      </c>
      <c r="L83" s="15">
        <v>1</v>
      </c>
      <c r="M83" s="15">
        <v>1</v>
      </c>
      <c r="N83" s="15">
        <v>1</v>
      </c>
      <c r="O83" s="45">
        <f t="shared" si="4"/>
        <v>0.75</v>
      </c>
      <c r="P83" s="46" t="str">
        <f t="shared" si="5"/>
        <v>MEDIO</v>
      </c>
    </row>
    <row r="84" spans="1:16" ht="15" x14ac:dyDescent="0.25">
      <c r="A84" s="5" t="s">
        <v>292</v>
      </c>
      <c r="B84" s="19">
        <v>15</v>
      </c>
      <c r="C84" s="19" t="str">
        <f t="shared" si="3"/>
        <v>Niño/Adolescente</v>
      </c>
      <c r="D84" s="19" t="s">
        <v>41</v>
      </c>
      <c r="E84" s="19" t="s">
        <v>71</v>
      </c>
      <c r="F84" s="19" t="s">
        <v>43</v>
      </c>
      <c r="G84" s="19" t="s">
        <v>47</v>
      </c>
      <c r="H84" s="19" t="s">
        <v>45</v>
      </c>
      <c r="I84" s="19" t="s">
        <v>45</v>
      </c>
      <c r="J84" s="25">
        <v>2009</v>
      </c>
      <c r="K84" s="25">
        <v>0</v>
      </c>
      <c r="L84" s="15">
        <v>1</v>
      </c>
      <c r="M84" s="15">
        <v>1</v>
      </c>
      <c r="N84" s="15">
        <v>0</v>
      </c>
      <c r="O84" s="45">
        <f t="shared" si="4"/>
        <v>0.5</v>
      </c>
      <c r="P84" s="46" t="str">
        <f t="shared" si="5"/>
        <v>BAJO</v>
      </c>
    </row>
    <row r="85" spans="1:16" ht="15" x14ac:dyDescent="0.25">
      <c r="A85" s="5" t="s">
        <v>293</v>
      </c>
      <c r="B85" s="19">
        <v>16</v>
      </c>
      <c r="C85" s="19" t="str">
        <f t="shared" si="3"/>
        <v>Niño/Adolescente</v>
      </c>
      <c r="D85" s="19" t="s">
        <v>41</v>
      </c>
      <c r="E85" s="19" t="s">
        <v>89</v>
      </c>
      <c r="F85" s="19" t="s">
        <v>43</v>
      </c>
      <c r="G85" s="19" t="s">
        <v>47</v>
      </c>
      <c r="H85" s="19" t="s">
        <v>45</v>
      </c>
      <c r="I85" s="19" t="s">
        <v>65</v>
      </c>
      <c r="J85" s="25">
        <v>2015</v>
      </c>
      <c r="K85" s="25">
        <v>0</v>
      </c>
      <c r="L85" s="15">
        <v>1</v>
      </c>
      <c r="M85" s="15">
        <v>0</v>
      </c>
      <c r="N85" s="15">
        <v>0</v>
      </c>
      <c r="O85" s="45">
        <f t="shared" si="4"/>
        <v>0.25</v>
      </c>
      <c r="P85" s="46" t="str">
        <f t="shared" si="5"/>
        <v>NINGUNO</v>
      </c>
    </row>
    <row r="86" spans="1:16" ht="15" x14ac:dyDescent="0.25">
      <c r="A86" s="5" t="s">
        <v>294</v>
      </c>
      <c r="B86" s="19">
        <v>15</v>
      </c>
      <c r="C86" s="19" t="str">
        <f t="shared" si="3"/>
        <v>Niño/Adolescente</v>
      </c>
      <c r="D86" s="19" t="s">
        <v>48</v>
      </c>
      <c r="E86" s="19" t="s">
        <v>42</v>
      </c>
      <c r="F86" s="19" t="s">
        <v>43</v>
      </c>
      <c r="G86" s="19" t="s">
        <v>47</v>
      </c>
      <c r="H86" s="19" t="s">
        <v>51</v>
      </c>
      <c r="I86" s="19" t="s">
        <v>51</v>
      </c>
      <c r="J86" s="25">
        <v>2013</v>
      </c>
      <c r="K86" s="25">
        <v>1</v>
      </c>
      <c r="L86" s="15">
        <v>1</v>
      </c>
      <c r="M86" s="15">
        <v>1</v>
      </c>
      <c r="N86" s="15">
        <v>0</v>
      </c>
      <c r="O86" s="45">
        <f t="shared" si="4"/>
        <v>0.75</v>
      </c>
      <c r="P86" s="46" t="str">
        <f t="shared" si="5"/>
        <v>MEDIO</v>
      </c>
    </row>
    <row r="87" spans="1:16" ht="15" x14ac:dyDescent="0.25">
      <c r="A87" s="5" t="s">
        <v>295</v>
      </c>
      <c r="B87" s="19">
        <v>15</v>
      </c>
      <c r="C87" s="19" t="str">
        <f t="shared" si="3"/>
        <v>Niño/Adolescente</v>
      </c>
      <c r="D87" s="19" t="s">
        <v>48</v>
      </c>
      <c r="E87" s="19" t="s">
        <v>72</v>
      </c>
      <c r="F87" s="19" t="s">
        <v>43</v>
      </c>
      <c r="G87" s="19" t="s">
        <v>47</v>
      </c>
      <c r="H87" s="19" t="s">
        <v>45</v>
      </c>
      <c r="I87" s="19" t="s">
        <v>49</v>
      </c>
      <c r="J87" s="25">
        <v>2009</v>
      </c>
      <c r="K87" s="25">
        <v>0</v>
      </c>
      <c r="L87" s="15">
        <v>0</v>
      </c>
      <c r="M87" s="15">
        <v>1</v>
      </c>
      <c r="N87" s="15">
        <v>1</v>
      </c>
      <c r="O87" s="45">
        <f t="shared" si="4"/>
        <v>0.5</v>
      </c>
      <c r="P87" s="46" t="str">
        <f t="shared" si="5"/>
        <v>BAJO</v>
      </c>
    </row>
    <row r="88" spans="1:16" ht="15" x14ac:dyDescent="0.25">
      <c r="A88" s="5" t="s">
        <v>296</v>
      </c>
      <c r="B88" s="19">
        <v>15</v>
      </c>
      <c r="C88" s="19" t="str">
        <f t="shared" si="3"/>
        <v>Niño/Adolescente</v>
      </c>
      <c r="D88" s="19" t="s">
        <v>48</v>
      </c>
      <c r="E88" s="19" t="s">
        <v>72</v>
      </c>
      <c r="F88" s="19" t="s">
        <v>50</v>
      </c>
      <c r="G88" s="19" t="s">
        <v>47</v>
      </c>
      <c r="H88" s="19" t="s">
        <v>45</v>
      </c>
      <c r="I88" s="19" t="s">
        <v>49</v>
      </c>
      <c r="J88" s="25">
        <v>2010</v>
      </c>
      <c r="K88" s="25">
        <v>1</v>
      </c>
      <c r="L88" s="15">
        <v>0</v>
      </c>
      <c r="M88" s="15">
        <v>0</v>
      </c>
      <c r="N88" s="15">
        <v>0</v>
      </c>
      <c r="O88" s="45">
        <f t="shared" si="4"/>
        <v>0.25</v>
      </c>
      <c r="P88" s="46" t="str">
        <f t="shared" si="5"/>
        <v>NINGUNO</v>
      </c>
    </row>
    <row r="89" spans="1:16" ht="15" x14ac:dyDescent="0.25">
      <c r="A89" s="5" t="s">
        <v>297</v>
      </c>
      <c r="B89" s="19">
        <v>15</v>
      </c>
      <c r="C89" s="19" t="str">
        <f t="shared" si="3"/>
        <v>Niño/Adolescente</v>
      </c>
      <c r="D89" s="19" t="s">
        <v>48</v>
      </c>
      <c r="E89" s="19" t="s">
        <v>90</v>
      </c>
      <c r="F89" s="19" t="s">
        <v>50</v>
      </c>
      <c r="G89" s="19" t="s">
        <v>47</v>
      </c>
      <c r="H89" s="19" t="s">
        <v>51</v>
      </c>
      <c r="I89" s="19" t="s">
        <v>49</v>
      </c>
      <c r="J89" s="25">
        <v>2014</v>
      </c>
      <c r="K89" s="25">
        <v>0</v>
      </c>
      <c r="L89" s="15">
        <v>0</v>
      </c>
      <c r="M89" s="15">
        <v>0</v>
      </c>
      <c r="N89" s="15">
        <v>0</v>
      </c>
      <c r="O89" s="45">
        <f t="shared" si="4"/>
        <v>0</v>
      </c>
      <c r="P89" s="46" t="str">
        <f t="shared" si="5"/>
        <v>NINGUNO</v>
      </c>
    </row>
    <row r="90" spans="1:16" ht="15" x14ac:dyDescent="0.25">
      <c r="A90" s="5" t="s">
        <v>298</v>
      </c>
      <c r="B90" s="19">
        <v>16</v>
      </c>
      <c r="C90" s="19" t="str">
        <f t="shared" si="3"/>
        <v>Niño/Adolescente</v>
      </c>
      <c r="D90" s="19" t="s">
        <v>48</v>
      </c>
      <c r="E90" s="19" t="s">
        <v>71</v>
      </c>
      <c r="F90" s="19" t="s">
        <v>43</v>
      </c>
      <c r="G90" s="19" t="s">
        <v>47</v>
      </c>
      <c r="H90" s="19" t="s">
        <v>45</v>
      </c>
      <c r="I90" s="19" t="s">
        <v>45</v>
      </c>
      <c r="J90" s="25">
        <v>2011</v>
      </c>
      <c r="K90" s="25">
        <v>0</v>
      </c>
      <c r="L90" s="15">
        <v>0</v>
      </c>
      <c r="M90" s="15">
        <v>1</v>
      </c>
      <c r="N90" s="15">
        <v>0</v>
      </c>
      <c r="O90" s="45">
        <f t="shared" si="4"/>
        <v>0.25</v>
      </c>
      <c r="P90" s="46" t="str">
        <f t="shared" si="5"/>
        <v>NINGUNO</v>
      </c>
    </row>
    <row r="91" spans="1:16" ht="15" x14ac:dyDescent="0.25">
      <c r="A91" s="5" t="s">
        <v>299</v>
      </c>
      <c r="B91" s="19">
        <v>15</v>
      </c>
      <c r="C91" s="19" t="str">
        <f t="shared" si="3"/>
        <v>Niño/Adolescente</v>
      </c>
      <c r="D91" s="19" t="s">
        <v>48</v>
      </c>
      <c r="E91" s="19" t="s">
        <v>60</v>
      </c>
      <c r="F91" s="19" t="s">
        <v>50</v>
      </c>
      <c r="G91" s="19" t="s">
        <v>47</v>
      </c>
      <c r="H91" s="19" t="s">
        <v>45</v>
      </c>
      <c r="I91" s="19" t="s">
        <v>51</v>
      </c>
      <c r="J91" s="25">
        <v>2014</v>
      </c>
      <c r="K91" s="25">
        <v>1</v>
      </c>
      <c r="L91" s="15">
        <v>0</v>
      </c>
      <c r="M91" s="15">
        <v>0</v>
      </c>
      <c r="N91" s="15">
        <v>0</v>
      </c>
      <c r="O91" s="45">
        <f t="shared" si="4"/>
        <v>0.25</v>
      </c>
      <c r="P91" s="46" t="str">
        <f t="shared" si="5"/>
        <v>NINGUNO</v>
      </c>
    </row>
    <row r="92" spans="1:16" ht="15" x14ac:dyDescent="0.25">
      <c r="A92" s="5" t="s">
        <v>300</v>
      </c>
      <c r="B92" s="19">
        <v>15</v>
      </c>
      <c r="C92" s="19" t="str">
        <f t="shared" si="3"/>
        <v>Niño/Adolescente</v>
      </c>
      <c r="D92" s="19" t="s">
        <v>41</v>
      </c>
      <c r="E92" s="19" t="s">
        <v>79</v>
      </c>
      <c r="F92" s="19" t="s">
        <v>43</v>
      </c>
      <c r="G92" s="19" t="s">
        <v>47</v>
      </c>
      <c r="H92" s="19" t="s">
        <v>51</v>
      </c>
      <c r="I92" s="19" t="s">
        <v>45</v>
      </c>
      <c r="J92" s="25">
        <v>2017</v>
      </c>
      <c r="K92" s="25">
        <v>0</v>
      </c>
      <c r="L92" s="15">
        <v>0</v>
      </c>
      <c r="M92" s="15">
        <v>1</v>
      </c>
      <c r="N92" s="15">
        <v>0</v>
      </c>
      <c r="O92" s="45">
        <f t="shared" si="4"/>
        <v>0.25</v>
      </c>
      <c r="P92" s="46" t="str">
        <f t="shared" si="5"/>
        <v>NINGUNO</v>
      </c>
    </row>
    <row r="93" spans="1:16" ht="15" x14ac:dyDescent="0.25">
      <c r="A93" s="5" t="s">
        <v>301</v>
      </c>
      <c r="B93" s="19">
        <v>16</v>
      </c>
      <c r="C93" s="19" t="str">
        <f t="shared" si="3"/>
        <v>Niño/Adolescente</v>
      </c>
      <c r="D93" s="19" t="s">
        <v>41</v>
      </c>
      <c r="E93" s="19" t="s">
        <v>72</v>
      </c>
      <c r="F93" s="19" t="s">
        <v>43</v>
      </c>
      <c r="G93" s="19" t="s">
        <v>47</v>
      </c>
      <c r="H93" s="19" t="s">
        <v>45</v>
      </c>
      <c r="I93" s="19" t="s">
        <v>49</v>
      </c>
      <c r="J93" s="25">
        <v>2010</v>
      </c>
      <c r="K93" s="25">
        <v>0</v>
      </c>
      <c r="L93" s="15">
        <v>0</v>
      </c>
      <c r="M93" s="15">
        <v>1</v>
      </c>
      <c r="N93" s="15">
        <v>1</v>
      </c>
      <c r="O93" s="45">
        <f t="shared" si="4"/>
        <v>0.5</v>
      </c>
      <c r="P93" s="46" t="str">
        <f t="shared" si="5"/>
        <v>BAJO</v>
      </c>
    </row>
    <row r="94" spans="1:16" ht="15" x14ac:dyDescent="0.25">
      <c r="A94" s="5" t="s">
        <v>302</v>
      </c>
      <c r="B94" s="19">
        <v>15</v>
      </c>
      <c r="C94" s="19" t="str">
        <f t="shared" si="3"/>
        <v>Niño/Adolescente</v>
      </c>
      <c r="D94" s="19" t="s">
        <v>41</v>
      </c>
      <c r="E94" s="19" t="s">
        <v>77</v>
      </c>
      <c r="F94" s="19" t="s">
        <v>43</v>
      </c>
      <c r="G94" s="19" t="s">
        <v>47</v>
      </c>
      <c r="H94" s="19" t="s">
        <v>45</v>
      </c>
      <c r="I94" s="19" t="s">
        <v>45</v>
      </c>
      <c r="J94" s="25">
        <v>2010</v>
      </c>
      <c r="K94" s="25">
        <v>1</v>
      </c>
      <c r="L94" s="15">
        <v>1</v>
      </c>
      <c r="M94" s="15">
        <v>1</v>
      </c>
      <c r="N94" s="15">
        <v>1</v>
      </c>
      <c r="O94" s="45">
        <f t="shared" si="4"/>
        <v>1</v>
      </c>
      <c r="P94" s="46" t="str">
        <f t="shared" si="5"/>
        <v>AVANZADO</v>
      </c>
    </row>
    <row r="95" spans="1:16" ht="15" x14ac:dyDescent="0.25">
      <c r="A95" s="5" t="s">
        <v>303</v>
      </c>
      <c r="B95" s="19">
        <v>15</v>
      </c>
      <c r="C95" s="19" t="str">
        <f t="shared" si="3"/>
        <v>Niño/Adolescente</v>
      </c>
      <c r="D95" s="19" t="s">
        <v>41</v>
      </c>
      <c r="E95" s="19" t="s">
        <v>72</v>
      </c>
      <c r="F95" s="19" t="s">
        <v>43</v>
      </c>
      <c r="G95" s="19" t="s">
        <v>47</v>
      </c>
      <c r="H95" s="19" t="s">
        <v>45</v>
      </c>
      <c r="I95" s="19" t="s">
        <v>45</v>
      </c>
      <c r="J95" s="25">
        <v>2010</v>
      </c>
      <c r="K95" s="25">
        <v>0</v>
      </c>
      <c r="L95" s="15">
        <v>0</v>
      </c>
      <c r="M95" s="15">
        <v>1</v>
      </c>
      <c r="N95" s="15">
        <v>0</v>
      </c>
      <c r="O95" s="45">
        <f t="shared" si="4"/>
        <v>0.25</v>
      </c>
      <c r="P95" s="46" t="str">
        <f t="shared" si="5"/>
        <v>NINGUNO</v>
      </c>
    </row>
    <row r="96" spans="1:16" ht="15" x14ac:dyDescent="0.25">
      <c r="A96" s="5" t="s">
        <v>304</v>
      </c>
      <c r="B96" s="19">
        <v>16</v>
      </c>
      <c r="C96" s="19" t="str">
        <f t="shared" si="3"/>
        <v>Niño/Adolescente</v>
      </c>
      <c r="D96" s="19" t="s">
        <v>41</v>
      </c>
      <c r="E96" s="19" t="s">
        <v>91</v>
      </c>
      <c r="F96" s="19" t="s">
        <v>43</v>
      </c>
      <c r="G96" s="19" t="s">
        <v>47</v>
      </c>
      <c r="H96" s="19" t="s">
        <v>45</v>
      </c>
      <c r="I96" s="19" t="s">
        <v>45</v>
      </c>
      <c r="J96" s="25">
        <v>2012</v>
      </c>
      <c r="K96" s="25">
        <v>0</v>
      </c>
      <c r="L96" s="15">
        <v>0</v>
      </c>
      <c r="M96" s="15">
        <v>1</v>
      </c>
      <c r="N96" s="15">
        <v>0</v>
      </c>
      <c r="O96" s="45">
        <f t="shared" si="4"/>
        <v>0.25</v>
      </c>
      <c r="P96" s="46" t="str">
        <f t="shared" si="5"/>
        <v>NINGUNO</v>
      </c>
    </row>
    <row r="97" spans="1:16" ht="15" x14ac:dyDescent="0.25">
      <c r="A97" s="5" t="s">
        <v>305</v>
      </c>
      <c r="B97" s="19">
        <v>16</v>
      </c>
      <c r="C97" s="19" t="str">
        <f t="shared" si="3"/>
        <v>Niño/Adolescente</v>
      </c>
      <c r="D97" s="19" t="s">
        <v>48</v>
      </c>
      <c r="E97" s="19" t="s">
        <v>77</v>
      </c>
      <c r="F97" s="19" t="s">
        <v>50</v>
      </c>
      <c r="G97" s="19" t="s">
        <v>47</v>
      </c>
      <c r="H97" s="19" t="s">
        <v>45</v>
      </c>
      <c r="I97" s="19" t="s">
        <v>49</v>
      </c>
      <c r="J97" s="25">
        <v>2010</v>
      </c>
      <c r="K97" s="25">
        <v>1</v>
      </c>
      <c r="L97" s="15">
        <v>0</v>
      </c>
      <c r="M97" s="15">
        <v>0</v>
      </c>
      <c r="N97" s="15">
        <v>1</v>
      </c>
      <c r="O97" s="45">
        <f t="shared" si="4"/>
        <v>0.5</v>
      </c>
      <c r="P97" s="46" t="str">
        <f t="shared" si="5"/>
        <v>BAJO</v>
      </c>
    </row>
    <row r="98" spans="1:16" ht="15" x14ac:dyDescent="0.25">
      <c r="A98" s="5" t="s">
        <v>306</v>
      </c>
      <c r="B98" s="19">
        <v>56</v>
      </c>
      <c r="C98" s="19" t="str">
        <f t="shared" si="3"/>
        <v>Adulto</v>
      </c>
      <c r="D98" s="19" t="s">
        <v>41</v>
      </c>
      <c r="E98" s="19" t="s">
        <v>67</v>
      </c>
      <c r="F98" s="19" t="s">
        <v>43</v>
      </c>
      <c r="G98" s="19" t="s">
        <v>70</v>
      </c>
      <c r="H98" s="19" t="s">
        <v>45</v>
      </c>
      <c r="I98" s="19" t="s">
        <v>45</v>
      </c>
      <c r="J98" s="25">
        <v>2015</v>
      </c>
      <c r="K98" s="25">
        <v>1</v>
      </c>
      <c r="L98" s="15">
        <v>0</v>
      </c>
      <c r="M98" s="15">
        <v>0</v>
      </c>
      <c r="N98" s="15">
        <v>0</v>
      </c>
      <c r="O98" s="45">
        <f t="shared" si="4"/>
        <v>0.25</v>
      </c>
      <c r="P98" s="46" t="str">
        <f t="shared" si="5"/>
        <v>NINGUNO</v>
      </c>
    </row>
    <row r="99" spans="1:16" ht="15" x14ac:dyDescent="0.25">
      <c r="A99" s="5" t="s">
        <v>307</v>
      </c>
      <c r="B99" s="19">
        <v>26</v>
      </c>
      <c r="C99" s="19" t="str">
        <f t="shared" si="3"/>
        <v>Adulto Joven</v>
      </c>
      <c r="D99" s="19" t="s">
        <v>41</v>
      </c>
      <c r="E99" s="19" t="s">
        <v>42</v>
      </c>
      <c r="F99" s="19" t="s">
        <v>43</v>
      </c>
      <c r="G99" s="19" t="s">
        <v>44</v>
      </c>
      <c r="H99" s="19" t="s">
        <v>51</v>
      </c>
      <c r="I99" s="19" t="s">
        <v>51</v>
      </c>
      <c r="J99" s="25">
        <v>2013</v>
      </c>
      <c r="K99" s="25">
        <v>1</v>
      </c>
      <c r="L99" s="15">
        <v>0</v>
      </c>
      <c r="M99" s="15">
        <v>1</v>
      </c>
      <c r="N99" s="15">
        <v>1</v>
      </c>
      <c r="O99" s="45">
        <f t="shared" si="4"/>
        <v>0.75</v>
      </c>
      <c r="P99" s="46" t="str">
        <f t="shared" si="5"/>
        <v>MEDIO</v>
      </c>
    </row>
    <row r="100" spans="1:16" ht="15" x14ac:dyDescent="0.25">
      <c r="A100" s="5" t="s">
        <v>308</v>
      </c>
      <c r="B100" s="19">
        <v>22</v>
      </c>
      <c r="C100" s="19" t="str">
        <f t="shared" si="3"/>
        <v>Adulto Joven</v>
      </c>
      <c r="D100" s="19" t="s">
        <v>41</v>
      </c>
      <c r="E100" s="19" t="s">
        <v>42</v>
      </c>
      <c r="F100" s="19" t="s">
        <v>43</v>
      </c>
      <c r="G100" s="19" t="s">
        <v>44</v>
      </c>
      <c r="H100" s="19" t="s">
        <v>51</v>
      </c>
      <c r="I100" s="19" t="s">
        <v>51</v>
      </c>
      <c r="J100" s="25">
        <v>2012</v>
      </c>
      <c r="K100" s="25">
        <v>1</v>
      </c>
      <c r="L100" s="15">
        <v>0</v>
      </c>
      <c r="M100" s="15">
        <v>1</v>
      </c>
      <c r="N100" s="15">
        <v>0</v>
      </c>
      <c r="O100" s="45">
        <f t="shared" si="4"/>
        <v>0.5</v>
      </c>
      <c r="P100" s="46" t="str">
        <f t="shared" si="5"/>
        <v>BAJO</v>
      </c>
    </row>
    <row r="101" spans="1:16" ht="15" x14ac:dyDescent="0.25">
      <c r="A101" s="5" t="s">
        <v>309</v>
      </c>
      <c r="B101" s="19">
        <v>19</v>
      </c>
      <c r="C101" s="19" t="str">
        <f t="shared" si="3"/>
        <v>Adulto Joven</v>
      </c>
      <c r="D101" s="19" t="s">
        <v>41</v>
      </c>
      <c r="E101" s="19" t="s">
        <v>46</v>
      </c>
      <c r="F101" s="19" t="s">
        <v>43</v>
      </c>
      <c r="G101" s="19" t="s">
        <v>47</v>
      </c>
      <c r="H101" s="19" t="s">
        <v>45</v>
      </c>
      <c r="I101" s="19" t="s">
        <v>45</v>
      </c>
      <c r="J101" s="25">
        <v>2010</v>
      </c>
      <c r="K101" s="25">
        <v>1</v>
      </c>
      <c r="L101" s="15">
        <v>1</v>
      </c>
      <c r="M101" s="15">
        <v>1</v>
      </c>
      <c r="N101" s="15">
        <v>0</v>
      </c>
      <c r="O101" s="45">
        <f t="shared" si="4"/>
        <v>0.75</v>
      </c>
      <c r="P101" s="46" t="str">
        <f t="shared" si="5"/>
        <v>MEDIO</v>
      </c>
    </row>
    <row r="102" spans="1:16" ht="15" x14ac:dyDescent="0.25">
      <c r="A102" s="5" t="s">
        <v>310</v>
      </c>
      <c r="B102" s="19">
        <v>27</v>
      </c>
      <c r="C102" s="19" t="str">
        <f t="shared" si="3"/>
        <v>Adulto Joven</v>
      </c>
      <c r="D102" s="19" t="s">
        <v>41</v>
      </c>
      <c r="E102" s="19" t="s">
        <v>46</v>
      </c>
      <c r="F102" s="19" t="s">
        <v>43</v>
      </c>
      <c r="G102" s="19" t="s">
        <v>44</v>
      </c>
      <c r="H102" s="19" t="s">
        <v>45</v>
      </c>
      <c r="I102" s="19" t="s">
        <v>45</v>
      </c>
      <c r="J102" s="25">
        <v>2011</v>
      </c>
      <c r="K102" s="25">
        <v>1</v>
      </c>
      <c r="L102" s="15">
        <v>1</v>
      </c>
      <c r="M102" s="15">
        <v>1</v>
      </c>
      <c r="N102" s="15">
        <v>0</v>
      </c>
      <c r="O102" s="45">
        <f t="shared" si="4"/>
        <v>0.75</v>
      </c>
      <c r="P102" s="46" t="str">
        <f t="shared" si="5"/>
        <v>MEDIO</v>
      </c>
    </row>
    <row r="103" spans="1:16" ht="15" x14ac:dyDescent="0.25">
      <c r="A103" s="5" t="s">
        <v>311</v>
      </c>
      <c r="B103" s="19">
        <v>24</v>
      </c>
      <c r="C103" s="19" t="str">
        <f t="shared" si="3"/>
        <v>Adulto Joven</v>
      </c>
      <c r="D103" s="19" t="s">
        <v>41</v>
      </c>
      <c r="E103" s="19" t="s">
        <v>46</v>
      </c>
      <c r="F103" s="19" t="s">
        <v>43</v>
      </c>
      <c r="G103" s="19" t="s">
        <v>44</v>
      </c>
      <c r="H103" s="19" t="s">
        <v>45</v>
      </c>
      <c r="I103" s="19" t="s">
        <v>45</v>
      </c>
      <c r="J103" s="25">
        <v>2005</v>
      </c>
      <c r="K103" s="25">
        <v>1</v>
      </c>
      <c r="L103" s="15">
        <v>0</v>
      </c>
      <c r="M103" s="15">
        <v>0</v>
      </c>
      <c r="N103" s="15">
        <v>1</v>
      </c>
      <c r="O103" s="45">
        <f t="shared" si="4"/>
        <v>0.5</v>
      </c>
      <c r="P103" s="46" t="str">
        <f t="shared" si="5"/>
        <v>BAJO</v>
      </c>
    </row>
    <row r="104" spans="1:16" ht="15" x14ac:dyDescent="0.25">
      <c r="A104" s="5" t="s">
        <v>312</v>
      </c>
      <c r="B104" s="19">
        <v>26</v>
      </c>
      <c r="C104" s="19" t="str">
        <f t="shared" si="3"/>
        <v>Adulto Joven</v>
      </c>
      <c r="D104" s="19" t="s">
        <v>48</v>
      </c>
      <c r="E104" s="19" t="s">
        <v>42</v>
      </c>
      <c r="F104" s="19" t="s">
        <v>43</v>
      </c>
      <c r="G104" s="19" t="s">
        <v>44</v>
      </c>
      <c r="H104" s="19" t="s">
        <v>49</v>
      </c>
      <c r="I104" s="19" t="s">
        <v>49</v>
      </c>
      <c r="J104" s="25">
        <v>2010</v>
      </c>
      <c r="K104" s="25">
        <v>0</v>
      </c>
      <c r="L104" s="15">
        <v>1</v>
      </c>
      <c r="M104" s="15">
        <v>1</v>
      </c>
      <c r="N104" s="15">
        <v>0</v>
      </c>
      <c r="O104" s="45">
        <f t="shared" si="4"/>
        <v>0.5</v>
      </c>
      <c r="P104" s="46" t="str">
        <f t="shared" si="5"/>
        <v>BAJO</v>
      </c>
    </row>
    <row r="105" spans="1:16" ht="15" x14ac:dyDescent="0.25">
      <c r="A105" s="5" t="s">
        <v>313</v>
      </c>
      <c r="B105" s="19">
        <v>24</v>
      </c>
      <c r="C105" s="19" t="str">
        <f t="shared" si="3"/>
        <v>Adulto Joven</v>
      </c>
      <c r="D105" s="19" t="s">
        <v>41</v>
      </c>
      <c r="E105" s="19" t="s">
        <v>42</v>
      </c>
      <c r="F105" s="19" t="s">
        <v>43</v>
      </c>
      <c r="G105" s="19" t="s">
        <v>44</v>
      </c>
      <c r="H105" s="19" t="s">
        <v>45</v>
      </c>
      <c r="I105" s="19" t="s">
        <v>51</v>
      </c>
      <c r="J105" s="25">
        <v>2013</v>
      </c>
      <c r="K105" s="25">
        <v>0</v>
      </c>
      <c r="L105" s="15">
        <v>0</v>
      </c>
      <c r="M105" s="15">
        <v>1</v>
      </c>
      <c r="N105" s="15">
        <v>1</v>
      </c>
      <c r="O105" s="45">
        <f t="shared" si="4"/>
        <v>0.5</v>
      </c>
      <c r="P105" s="46" t="str">
        <f t="shared" si="5"/>
        <v>BAJO</v>
      </c>
    </row>
    <row r="106" spans="1:16" ht="15" x14ac:dyDescent="0.25">
      <c r="A106" s="5" t="s">
        <v>314</v>
      </c>
      <c r="B106" s="19">
        <v>30</v>
      </c>
      <c r="C106" s="19" t="str">
        <f t="shared" si="3"/>
        <v>Adulto</v>
      </c>
      <c r="D106" s="19" t="s">
        <v>48</v>
      </c>
      <c r="E106" s="19" t="s">
        <v>92</v>
      </c>
      <c r="F106" s="19" t="s">
        <v>43</v>
      </c>
      <c r="G106" s="19" t="s">
        <v>44</v>
      </c>
      <c r="H106" s="19" t="s">
        <v>49</v>
      </c>
      <c r="I106" s="19" t="s">
        <v>45</v>
      </c>
      <c r="J106" s="25">
        <v>2009</v>
      </c>
      <c r="K106" s="25">
        <v>1</v>
      </c>
      <c r="L106" s="15">
        <v>0</v>
      </c>
      <c r="M106" s="15">
        <v>0</v>
      </c>
      <c r="N106" s="15">
        <v>0</v>
      </c>
      <c r="O106" s="45">
        <f t="shared" si="4"/>
        <v>0.25</v>
      </c>
      <c r="P106" s="46" t="str">
        <f t="shared" si="5"/>
        <v>NINGUNO</v>
      </c>
    </row>
    <row r="107" spans="1:16" ht="15" x14ac:dyDescent="0.25">
      <c r="A107" s="5" t="s">
        <v>315</v>
      </c>
      <c r="B107" s="19">
        <v>25</v>
      </c>
      <c r="C107" s="19" t="str">
        <f t="shared" si="3"/>
        <v>Adulto Joven</v>
      </c>
      <c r="D107" s="19" t="s">
        <v>41</v>
      </c>
      <c r="E107" s="19" t="s">
        <v>42</v>
      </c>
      <c r="F107" s="19" t="s">
        <v>43</v>
      </c>
      <c r="G107" s="19" t="s">
        <v>44</v>
      </c>
      <c r="H107" s="19" t="s">
        <v>45</v>
      </c>
      <c r="I107" s="19" t="s">
        <v>51</v>
      </c>
      <c r="J107" s="25">
        <v>2010</v>
      </c>
      <c r="K107" s="25">
        <v>0</v>
      </c>
      <c r="L107" s="15">
        <v>1</v>
      </c>
      <c r="M107" s="15">
        <v>1</v>
      </c>
      <c r="N107" s="15">
        <v>1</v>
      </c>
      <c r="O107" s="45">
        <f t="shared" si="4"/>
        <v>0.75</v>
      </c>
      <c r="P107" s="46" t="str">
        <f t="shared" si="5"/>
        <v>MEDIO</v>
      </c>
    </row>
    <row r="108" spans="1:16" ht="15" x14ac:dyDescent="0.25">
      <c r="A108" s="5" t="s">
        <v>316</v>
      </c>
      <c r="B108" s="19">
        <v>25</v>
      </c>
      <c r="C108" s="19" t="str">
        <f t="shared" si="3"/>
        <v>Adulto Joven</v>
      </c>
      <c r="D108" s="19" t="s">
        <v>48</v>
      </c>
      <c r="E108" s="19" t="s">
        <v>42</v>
      </c>
      <c r="F108" s="19" t="s">
        <v>43</v>
      </c>
      <c r="G108" s="19" t="s">
        <v>44</v>
      </c>
      <c r="H108" s="19" t="s">
        <v>45</v>
      </c>
      <c r="I108" s="19" t="s">
        <v>45</v>
      </c>
      <c r="J108" s="25">
        <v>2010</v>
      </c>
      <c r="K108" s="25">
        <v>0</v>
      </c>
      <c r="L108" s="15">
        <v>1</v>
      </c>
      <c r="M108" s="15">
        <v>0</v>
      </c>
      <c r="N108" s="15">
        <v>0</v>
      </c>
      <c r="O108" s="45">
        <f t="shared" si="4"/>
        <v>0.25</v>
      </c>
      <c r="P108" s="46" t="str">
        <f t="shared" si="5"/>
        <v>NINGUNO</v>
      </c>
    </row>
    <row r="109" spans="1:16" ht="15" x14ac:dyDescent="0.25">
      <c r="A109" s="5" t="s">
        <v>317</v>
      </c>
      <c r="B109" s="19">
        <v>24</v>
      </c>
      <c r="C109" s="19" t="str">
        <f t="shared" si="3"/>
        <v>Adulto Joven</v>
      </c>
      <c r="D109" s="19" t="s">
        <v>41</v>
      </c>
      <c r="E109" s="19" t="s">
        <v>42</v>
      </c>
      <c r="F109" s="19" t="s">
        <v>43</v>
      </c>
      <c r="G109" s="19" t="s">
        <v>44</v>
      </c>
      <c r="H109" s="19" t="s">
        <v>45</v>
      </c>
      <c r="I109" s="19" t="s">
        <v>45</v>
      </c>
      <c r="J109" s="25">
        <v>2011</v>
      </c>
      <c r="K109" s="25">
        <v>1</v>
      </c>
      <c r="L109" s="15">
        <v>1</v>
      </c>
      <c r="M109" s="15">
        <v>1</v>
      </c>
      <c r="N109" s="15">
        <v>0</v>
      </c>
      <c r="O109" s="45">
        <f t="shared" si="4"/>
        <v>0.75</v>
      </c>
      <c r="P109" s="46" t="str">
        <f t="shared" si="5"/>
        <v>MEDIO</v>
      </c>
    </row>
    <row r="110" spans="1:16" ht="15" x14ac:dyDescent="0.25">
      <c r="A110" s="5" t="s">
        <v>318</v>
      </c>
      <c r="B110" s="19">
        <v>23</v>
      </c>
      <c r="C110" s="19" t="str">
        <f t="shared" si="3"/>
        <v>Adulto Joven</v>
      </c>
      <c r="D110" s="19" t="s">
        <v>48</v>
      </c>
      <c r="E110" s="19" t="s">
        <v>71</v>
      </c>
      <c r="F110" s="19" t="s">
        <v>43</v>
      </c>
      <c r="G110" s="19" t="s">
        <v>44</v>
      </c>
      <c r="H110" s="19" t="s">
        <v>49</v>
      </c>
      <c r="I110" s="19" t="s">
        <v>49</v>
      </c>
      <c r="J110" s="25">
        <v>2009</v>
      </c>
      <c r="K110" s="25">
        <v>1</v>
      </c>
      <c r="L110" s="15">
        <v>1</v>
      </c>
      <c r="M110" s="15">
        <v>1</v>
      </c>
      <c r="N110" s="15">
        <v>1</v>
      </c>
      <c r="O110" s="45">
        <f t="shared" si="4"/>
        <v>1</v>
      </c>
      <c r="P110" s="46" t="str">
        <f t="shared" si="5"/>
        <v>AVANZADO</v>
      </c>
    </row>
    <row r="111" spans="1:16" ht="15" x14ac:dyDescent="0.25">
      <c r="A111" s="5" t="s">
        <v>319</v>
      </c>
      <c r="B111" s="19">
        <v>22</v>
      </c>
      <c r="C111" s="19" t="str">
        <f t="shared" si="3"/>
        <v>Adulto Joven</v>
      </c>
      <c r="D111" s="19" t="s">
        <v>41</v>
      </c>
      <c r="E111" s="19" t="s">
        <v>42</v>
      </c>
      <c r="F111" s="19" t="s">
        <v>43</v>
      </c>
      <c r="G111" s="19" t="s">
        <v>44</v>
      </c>
      <c r="H111" s="19" t="s">
        <v>51</v>
      </c>
      <c r="I111" s="19" t="s">
        <v>51</v>
      </c>
      <c r="J111" s="25">
        <v>2012</v>
      </c>
      <c r="K111" s="25">
        <v>1</v>
      </c>
      <c r="L111" s="15">
        <v>1</v>
      </c>
      <c r="M111" s="15">
        <v>1</v>
      </c>
      <c r="N111" s="15">
        <v>0</v>
      </c>
      <c r="O111" s="45">
        <f t="shared" si="4"/>
        <v>0.75</v>
      </c>
      <c r="P111" s="46" t="str">
        <f t="shared" si="5"/>
        <v>MEDIO</v>
      </c>
    </row>
    <row r="112" spans="1:16" ht="15" x14ac:dyDescent="0.25">
      <c r="A112" s="5" t="s">
        <v>320</v>
      </c>
      <c r="B112" s="19">
        <v>22</v>
      </c>
      <c r="C112" s="19" t="str">
        <f t="shared" si="3"/>
        <v>Adulto Joven</v>
      </c>
      <c r="D112" s="19" t="s">
        <v>41</v>
      </c>
      <c r="E112" s="19" t="s">
        <v>93</v>
      </c>
      <c r="F112" s="19" t="s">
        <v>43</v>
      </c>
      <c r="G112" s="19" t="s">
        <v>44</v>
      </c>
      <c r="H112" s="19" t="s">
        <v>51</v>
      </c>
      <c r="I112" s="19" t="s">
        <v>45</v>
      </c>
      <c r="J112" s="25">
        <v>2008</v>
      </c>
      <c r="K112" s="25">
        <v>0</v>
      </c>
      <c r="L112" s="15">
        <v>1</v>
      </c>
      <c r="M112" s="15">
        <v>0</v>
      </c>
      <c r="N112" s="15">
        <v>0</v>
      </c>
      <c r="O112" s="45">
        <f t="shared" si="4"/>
        <v>0.25</v>
      </c>
      <c r="P112" s="46" t="str">
        <f t="shared" si="5"/>
        <v>NINGUNO</v>
      </c>
    </row>
    <row r="113" spans="1:16" ht="15" x14ac:dyDescent="0.25">
      <c r="A113" s="5" t="s">
        <v>321</v>
      </c>
      <c r="B113" s="19">
        <v>25</v>
      </c>
      <c r="C113" s="19" t="str">
        <f t="shared" si="3"/>
        <v>Adulto Joven</v>
      </c>
      <c r="D113" s="19" t="s">
        <v>41</v>
      </c>
      <c r="E113" s="19" t="s">
        <v>94</v>
      </c>
      <c r="F113" s="19" t="s">
        <v>50</v>
      </c>
      <c r="G113" s="19" t="s">
        <v>44</v>
      </c>
      <c r="H113" s="19" t="s">
        <v>49</v>
      </c>
      <c r="I113" s="19" t="s">
        <v>45</v>
      </c>
      <c r="J113" s="25">
        <v>2008</v>
      </c>
      <c r="K113" s="25">
        <v>1</v>
      </c>
      <c r="L113" s="15">
        <v>1</v>
      </c>
      <c r="M113" s="15">
        <v>1</v>
      </c>
      <c r="N113" s="15">
        <v>0</v>
      </c>
      <c r="O113" s="45">
        <f t="shared" si="4"/>
        <v>0.75</v>
      </c>
      <c r="P113" s="46" t="str">
        <f t="shared" si="5"/>
        <v>MEDIO</v>
      </c>
    </row>
    <row r="114" spans="1:16" ht="15" x14ac:dyDescent="0.25">
      <c r="A114" s="5" t="s">
        <v>322</v>
      </c>
      <c r="B114" s="19">
        <v>24</v>
      </c>
      <c r="C114" s="19" t="str">
        <f t="shared" si="3"/>
        <v>Adulto Joven</v>
      </c>
      <c r="D114" s="19" t="s">
        <v>41</v>
      </c>
      <c r="E114" s="19" t="s">
        <v>74</v>
      </c>
      <c r="F114" s="19" t="s">
        <v>43</v>
      </c>
      <c r="G114" s="19" t="s">
        <v>44</v>
      </c>
      <c r="H114" s="19" t="s">
        <v>49</v>
      </c>
      <c r="I114" s="19" t="s">
        <v>49</v>
      </c>
      <c r="J114" s="25">
        <v>2009</v>
      </c>
      <c r="K114" s="25">
        <v>1</v>
      </c>
      <c r="L114" s="15">
        <v>0</v>
      </c>
      <c r="M114" s="15">
        <v>1</v>
      </c>
      <c r="N114" s="15">
        <v>0</v>
      </c>
      <c r="O114" s="45">
        <f t="shared" si="4"/>
        <v>0.5</v>
      </c>
      <c r="P114" s="46" t="str">
        <f t="shared" si="5"/>
        <v>BAJO</v>
      </c>
    </row>
    <row r="115" spans="1:16" ht="15" x14ac:dyDescent="0.25">
      <c r="A115" s="5" t="s">
        <v>323</v>
      </c>
      <c r="B115" s="19">
        <v>25</v>
      </c>
      <c r="C115" s="19" t="str">
        <f t="shared" si="3"/>
        <v>Adulto Joven</v>
      </c>
      <c r="D115" s="19" t="s">
        <v>41</v>
      </c>
      <c r="E115" s="19" t="s">
        <v>95</v>
      </c>
      <c r="F115" s="19" t="s">
        <v>43</v>
      </c>
      <c r="G115" s="19" t="s">
        <v>47</v>
      </c>
      <c r="H115" s="19" t="s">
        <v>45</v>
      </c>
      <c r="I115" s="19" t="s">
        <v>45</v>
      </c>
      <c r="J115" s="25">
        <v>2009</v>
      </c>
      <c r="K115" s="25">
        <v>1</v>
      </c>
      <c r="L115" s="15">
        <v>1</v>
      </c>
      <c r="M115" s="15">
        <v>0</v>
      </c>
      <c r="N115" s="15">
        <v>1</v>
      </c>
      <c r="O115" s="45">
        <f t="shared" si="4"/>
        <v>0.75</v>
      </c>
      <c r="P115" s="46" t="str">
        <f t="shared" si="5"/>
        <v>MEDIO</v>
      </c>
    </row>
    <row r="116" spans="1:16" ht="15" x14ac:dyDescent="0.25">
      <c r="A116" s="5" t="s">
        <v>324</v>
      </c>
      <c r="B116" s="19">
        <v>26</v>
      </c>
      <c r="C116" s="19" t="str">
        <f t="shared" si="3"/>
        <v>Adulto Joven</v>
      </c>
      <c r="D116" s="19" t="s">
        <v>48</v>
      </c>
      <c r="E116" s="19" t="s">
        <v>72</v>
      </c>
      <c r="F116" s="19" t="s">
        <v>43</v>
      </c>
      <c r="G116" s="19" t="s">
        <v>44</v>
      </c>
      <c r="H116" s="19" t="s">
        <v>49</v>
      </c>
      <c r="I116" s="19" t="s">
        <v>49</v>
      </c>
      <c r="J116" s="25">
        <v>2010</v>
      </c>
      <c r="K116" s="25">
        <v>0</v>
      </c>
      <c r="L116" s="15">
        <v>0</v>
      </c>
      <c r="M116" s="15">
        <v>1</v>
      </c>
      <c r="N116" s="15">
        <v>1</v>
      </c>
      <c r="O116" s="45">
        <f t="shared" si="4"/>
        <v>0.5</v>
      </c>
      <c r="P116" s="46" t="str">
        <f t="shared" si="5"/>
        <v>BAJO</v>
      </c>
    </row>
    <row r="117" spans="1:16" ht="15" x14ac:dyDescent="0.25">
      <c r="A117" s="5" t="s">
        <v>325</v>
      </c>
      <c r="B117" s="19">
        <v>35</v>
      </c>
      <c r="C117" s="19" t="str">
        <f t="shared" si="3"/>
        <v>Adulto</v>
      </c>
      <c r="D117" s="19" t="s">
        <v>48</v>
      </c>
      <c r="E117" s="19" t="s">
        <v>57</v>
      </c>
      <c r="F117" s="19" t="s">
        <v>43</v>
      </c>
      <c r="G117" s="19" t="s">
        <v>44</v>
      </c>
      <c r="H117" s="19" t="s">
        <v>45</v>
      </c>
      <c r="I117" s="19" t="s">
        <v>45</v>
      </c>
      <c r="J117" s="25">
        <v>2008</v>
      </c>
      <c r="K117" s="25">
        <v>0</v>
      </c>
      <c r="L117" s="15">
        <v>0</v>
      </c>
      <c r="M117" s="15">
        <v>1</v>
      </c>
      <c r="N117" s="15">
        <v>0</v>
      </c>
      <c r="O117" s="45">
        <f t="shared" si="4"/>
        <v>0.25</v>
      </c>
      <c r="P117" s="46" t="str">
        <f t="shared" si="5"/>
        <v>NINGUNO</v>
      </c>
    </row>
    <row r="118" spans="1:16" ht="15" x14ac:dyDescent="0.25">
      <c r="A118" s="5" t="s">
        <v>326</v>
      </c>
      <c r="B118" s="19">
        <v>25</v>
      </c>
      <c r="C118" s="19" t="str">
        <f t="shared" si="3"/>
        <v>Adulto Joven</v>
      </c>
      <c r="D118" s="19" t="s">
        <v>41</v>
      </c>
      <c r="E118" s="19" t="s">
        <v>42</v>
      </c>
      <c r="F118" s="19" t="s">
        <v>43</v>
      </c>
      <c r="G118" s="19" t="s">
        <v>47</v>
      </c>
      <c r="H118" s="19" t="s">
        <v>45</v>
      </c>
      <c r="I118" s="19" t="s">
        <v>45</v>
      </c>
      <c r="J118" s="25">
        <v>2011</v>
      </c>
      <c r="K118" s="25">
        <v>1</v>
      </c>
      <c r="L118" s="15">
        <v>0</v>
      </c>
      <c r="M118" s="15">
        <v>1</v>
      </c>
      <c r="N118" s="15">
        <v>0</v>
      </c>
      <c r="O118" s="45">
        <f t="shared" si="4"/>
        <v>0.5</v>
      </c>
      <c r="P118" s="46" t="str">
        <f t="shared" si="5"/>
        <v>BAJO</v>
      </c>
    </row>
    <row r="119" spans="1:16" ht="15" x14ac:dyDescent="0.25">
      <c r="A119" s="5" t="s">
        <v>327</v>
      </c>
      <c r="B119" s="19">
        <v>18</v>
      </c>
      <c r="C119" s="19" t="str">
        <f t="shared" si="3"/>
        <v>Adulto Joven</v>
      </c>
      <c r="D119" s="19" t="s">
        <v>48</v>
      </c>
      <c r="E119" s="19" t="s">
        <v>96</v>
      </c>
      <c r="F119" s="19" t="s">
        <v>50</v>
      </c>
      <c r="G119" s="19" t="s">
        <v>47</v>
      </c>
      <c r="H119" s="19" t="s">
        <v>45</v>
      </c>
      <c r="I119" s="19" t="s">
        <v>45</v>
      </c>
      <c r="J119" s="25">
        <v>2011</v>
      </c>
      <c r="K119" s="25">
        <v>1</v>
      </c>
      <c r="L119" s="15">
        <v>0</v>
      </c>
      <c r="M119" s="15">
        <v>1</v>
      </c>
      <c r="N119" s="15">
        <v>0</v>
      </c>
      <c r="O119" s="45">
        <f t="shared" si="4"/>
        <v>0.5</v>
      </c>
      <c r="P119" s="46" t="str">
        <f t="shared" si="5"/>
        <v>BAJO</v>
      </c>
    </row>
    <row r="120" spans="1:16" ht="15" x14ac:dyDescent="0.25">
      <c r="A120" s="5" t="s">
        <v>328</v>
      </c>
      <c r="B120" s="19">
        <v>22</v>
      </c>
      <c r="C120" s="19" t="str">
        <f t="shared" si="3"/>
        <v>Adulto Joven</v>
      </c>
      <c r="D120" s="19" t="s">
        <v>48</v>
      </c>
      <c r="E120" s="19" t="s">
        <v>97</v>
      </c>
      <c r="F120" s="19" t="s">
        <v>43</v>
      </c>
      <c r="G120" s="19" t="s">
        <v>47</v>
      </c>
      <c r="H120" s="19" t="s">
        <v>45</v>
      </c>
      <c r="I120" s="19" t="s">
        <v>51</v>
      </c>
      <c r="J120" s="25">
        <v>2010</v>
      </c>
      <c r="K120" s="25">
        <v>1</v>
      </c>
      <c r="L120" s="15">
        <v>0</v>
      </c>
      <c r="M120" s="15">
        <v>0</v>
      </c>
      <c r="N120" s="15">
        <v>0</v>
      </c>
      <c r="O120" s="45">
        <f t="shared" si="4"/>
        <v>0.25</v>
      </c>
      <c r="P120" s="46" t="str">
        <f t="shared" si="5"/>
        <v>NINGUNO</v>
      </c>
    </row>
    <row r="121" spans="1:16" ht="15" x14ac:dyDescent="0.25">
      <c r="A121" s="5" t="s">
        <v>329</v>
      </c>
      <c r="B121" s="19">
        <v>20</v>
      </c>
      <c r="C121" s="19" t="str">
        <f t="shared" si="3"/>
        <v>Adulto Joven</v>
      </c>
      <c r="D121" s="19" t="s">
        <v>48</v>
      </c>
      <c r="E121" s="19" t="s">
        <v>42</v>
      </c>
      <c r="F121" s="19" t="s">
        <v>50</v>
      </c>
      <c r="G121" s="19" t="s">
        <v>44</v>
      </c>
      <c r="H121" s="19" t="s">
        <v>45</v>
      </c>
      <c r="I121" s="19" t="s">
        <v>45</v>
      </c>
      <c r="J121" s="25">
        <v>2014</v>
      </c>
      <c r="K121" s="25">
        <v>0</v>
      </c>
      <c r="L121" s="15">
        <v>1</v>
      </c>
      <c r="M121" s="15">
        <v>1</v>
      </c>
      <c r="N121" s="15">
        <v>1</v>
      </c>
      <c r="O121" s="45">
        <f t="shared" si="4"/>
        <v>0.75</v>
      </c>
      <c r="P121" s="46" t="str">
        <f t="shared" si="5"/>
        <v>MEDIO</v>
      </c>
    </row>
    <row r="122" spans="1:16" ht="15" x14ac:dyDescent="0.25">
      <c r="A122" s="5" t="s">
        <v>330</v>
      </c>
      <c r="B122" s="19">
        <v>40</v>
      </c>
      <c r="C122" s="19" t="str">
        <f t="shared" si="3"/>
        <v>Adulto</v>
      </c>
      <c r="D122" s="19" t="s">
        <v>48</v>
      </c>
      <c r="E122" s="19" t="s">
        <v>42</v>
      </c>
      <c r="F122" s="19" t="s">
        <v>43</v>
      </c>
      <c r="G122" s="19" t="s">
        <v>47</v>
      </c>
      <c r="H122" s="19" t="s">
        <v>51</v>
      </c>
      <c r="I122" s="19" t="s">
        <v>65</v>
      </c>
      <c r="J122" s="25">
        <v>2016</v>
      </c>
      <c r="K122" s="25">
        <v>0</v>
      </c>
      <c r="L122" s="15">
        <v>0</v>
      </c>
      <c r="M122" s="15">
        <v>1</v>
      </c>
      <c r="N122" s="15">
        <v>0</v>
      </c>
      <c r="O122" s="45">
        <f t="shared" si="4"/>
        <v>0.25</v>
      </c>
      <c r="P122" s="46" t="str">
        <f t="shared" si="5"/>
        <v>NINGUNO</v>
      </c>
    </row>
    <row r="123" spans="1:16" ht="15" x14ac:dyDescent="0.25">
      <c r="A123" s="5" t="s">
        <v>331</v>
      </c>
      <c r="B123" s="19">
        <v>23</v>
      </c>
      <c r="C123" s="19" t="str">
        <f t="shared" si="3"/>
        <v>Adulto Joven</v>
      </c>
      <c r="D123" s="19" t="s">
        <v>41</v>
      </c>
      <c r="E123" s="19" t="s">
        <v>42</v>
      </c>
      <c r="F123" s="19" t="s">
        <v>50</v>
      </c>
      <c r="G123" s="19" t="s">
        <v>44</v>
      </c>
      <c r="H123" s="19" t="s">
        <v>49</v>
      </c>
      <c r="I123" s="19" t="s">
        <v>45</v>
      </c>
      <c r="J123" s="25">
        <v>2014</v>
      </c>
      <c r="K123" s="25">
        <v>0</v>
      </c>
      <c r="L123" s="15">
        <v>1</v>
      </c>
      <c r="M123" s="15">
        <v>1</v>
      </c>
      <c r="N123" s="15">
        <v>0</v>
      </c>
      <c r="O123" s="45">
        <f t="shared" si="4"/>
        <v>0.5</v>
      </c>
      <c r="P123" s="46" t="str">
        <f t="shared" si="5"/>
        <v>BAJO</v>
      </c>
    </row>
    <row r="124" spans="1:16" ht="15" x14ac:dyDescent="0.25">
      <c r="A124" s="5" t="s">
        <v>332</v>
      </c>
      <c r="B124" s="19">
        <v>22</v>
      </c>
      <c r="C124" s="19" t="str">
        <f t="shared" si="3"/>
        <v>Adulto Joven</v>
      </c>
      <c r="D124" s="19" t="s">
        <v>41</v>
      </c>
      <c r="E124" s="19" t="s">
        <v>46</v>
      </c>
      <c r="F124" s="19" t="s">
        <v>43</v>
      </c>
      <c r="G124" s="19" t="s">
        <v>44</v>
      </c>
      <c r="H124" s="19" t="s">
        <v>45</v>
      </c>
      <c r="I124" s="19" t="s">
        <v>45</v>
      </c>
      <c r="J124" s="25">
        <v>2010</v>
      </c>
      <c r="K124" s="25">
        <v>0</v>
      </c>
      <c r="L124" s="15">
        <v>1</v>
      </c>
      <c r="M124" s="15">
        <v>1</v>
      </c>
      <c r="N124" s="15">
        <v>0</v>
      </c>
      <c r="O124" s="45">
        <f t="shared" si="4"/>
        <v>0.5</v>
      </c>
      <c r="P124" s="46" t="str">
        <f t="shared" si="5"/>
        <v>BAJO</v>
      </c>
    </row>
    <row r="125" spans="1:16" ht="15" x14ac:dyDescent="0.25">
      <c r="A125" s="5" t="s">
        <v>333</v>
      </c>
      <c r="B125" s="19">
        <v>22</v>
      </c>
      <c r="C125" s="19" t="str">
        <f t="shared" si="3"/>
        <v>Adulto Joven</v>
      </c>
      <c r="D125" s="19" t="s">
        <v>48</v>
      </c>
      <c r="E125" s="19" t="s">
        <v>98</v>
      </c>
      <c r="F125" s="19" t="s">
        <v>43</v>
      </c>
      <c r="G125" s="19" t="s">
        <v>44</v>
      </c>
      <c r="H125" s="19" t="s">
        <v>45</v>
      </c>
      <c r="I125" s="19" t="s">
        <v>45</v>
      </c>
      <c r="J125" s="25">
        <v>2012</v>
      </c>
      <c r="K125" s="25">
        <v>0</v>
      </c>
      <c r="L125" s="15">
        <v>0</v>
      </c>
      <c r="M125" s="15">
        <v>1</v>
      </c>
      <c r="N125" s="15">
        <v>1</v>
      </c>
      <c r="O125" s="45">
        <f t="shared" si="4"/>
        <v>0.5</v>
      </c>
      <c r="P125" s="46" t="str">
        <f t="shared" si="5"/>
        <v>BAJO</v>
      </c>
    </row>
    <row r="126" spans="1:16" ht="15" x14ac:dyDescent="0.25">
      <c r="A126" s="5" t="s">
        <v>334</v>
      </c>
      <c r="B126" s="19">
        <v>19</v>
      </c>
      <c r="C126" s="19" t="str">
        <f t="shared" si="3"/>
        <v>Adulto Joven</v>
      </c>
      <c r="D126" s="19" t="s">
        <v>48</v>
      </c>
      <c r="E126" s="19" t="s">
        <v>42</v>
      </c>
      <c r="F126" s="19" t="s">
        <v>50</v>
      </c>
      <c r="G126" s="19" t="s">
        <v>44</v>
      </c>
      <c r="H126" s="19" t="s">
        <v>45</v>
      </c>
      <c r="I126" s="19" t="s">
        <v>45</v>
      </c>
      <c r="J126" s="25">
        <v>2014</v>
      </c>
      <c r="K126" s="25">
        <v>0</v>
      </c>
      <c r="L126" s="15">
        <v>0</v>
      </c>
      <c r="M126" s="15">
        <v>1</v>
      </c>
      <c r="N126" s="15">
        <v>0</v>
      </c>
      <c r="O126" s="45">
        <f t="shared" si="4"/>
        <v>0.25</v>
      </c>
      <c r="P126" s="46" t="str">
        <f t="shared" si="5"/>
        <v>NINGUNO</v>
      </c>
    </row>
    <row r="127" spans="1:16" ht="15" x14ac:dyDescent="0.25">
      <c r="A127" s="5" t="s">
        <v>335</v>
      </c>
      <c r="B127" s="19">
        <v>58</v>
      </c>
      <c r="C127" s="19" t="str">
        <f t="shared" si="3"/>
        <v>Adulto</v>
      </c>
      <c r="D127" s="19" t="s">
        <v>48</v>
      </c>
      <c r="E127" s="19" t="s">
        <v>99</v>
      </c>
      <c r="F127" s="19" t="s">
        <v>43</v>
      </c>
      <c r="G127" s="19" t="s">
        <v>47</v>
      </c>
      <c r="H127" s="19" t="s">
        <v>45</v>
      </c>
      <c r="I127" s="19" t="s">
        <v>51</v>
      </c>
      <c r="J127" s="25">
        <v>2015</v>
      </c>
      <c r="K127" s="25">
        <v>1</v>
      </c>
      <c r="L127" s="15">
        <v>0</v>
      </c>
      <c r="M127" s="15">
        <v>1</v>
      </c>
      <c r="N127" s="15">
        <v>0</v>
      </c>
      <c r="O127" s="45">
        <f t="shared" si="4"/>
        <v>0.5</v>
      </c>
      <c r="P127" s="46" t="str">
        <f t="shared" si="5"/>
        <v>BAJO</v>
      </c>
    </row>
    <row r="128" spans="1:16" ht="15" x14ac:dyDescent="0.25">
      <c r="A128" s="5" t="s">
        <v>336</v>
      </c>
      <c r="B128" s="19">
        <v>58</v>
      </c>
      <c r="C128" s="19" t="str">
        <f t="shared" si="3"/>
        <v>Adulto</v>
      </c>
      <c r="D128" s="19" t="s">
        <v>41</v>
      </c>
      <c r="E128" s="19" t="s">
        <v>72</v>
      </c>
      <c r="F128" s="19" t="s">
        <v>43</v>
      </c>
      <c r="G128" s="19" t="s">
        <v>44</v>
      </c>
      <c r="H128" s="19" t="s">
        <v>51</v>
      </c>
      <c r="I128" s="19" t="s">
        <v>51</v>
      </c>
      <c r="J128" s="25">
        <v>2008</v>
      </c>
      <c r="K128" s="25">
        <v>1</v>
      </c>
      <c r="L128" s="15">
        <v>0</v>
      </c>
      <c r="M128" s="15">
        <v>1</v>
      </c>
      <c r="N128" s="15">
        <v>0</v>
      </c>
      <c r="O128" s="45">
        <f t="shared" si="4"/>
        <v>0.5</v>
      </c>
      <c r="P128" s="46" t="str">
        <f t="shared" si="5"/>
        <v>BAJO</v>
      </c>
    </row>
    <row r="129" spans="1:16" ht="15" x14ac:dyDescent="0.25">
      <c r="A129" s="5" t="s">
        <v>337</v>
      </c>
      <c r="B129" s="19">
        <v>21</v>
      </c>
      <c r="C129" s="19" t="str">
        <f t="shared" si="3"/>
        <v>Adulto Joven</v>
      </c>
      <c r="D129" s="19" t="s">
        <v>48</v>
      </c>
      <c r="E129" s="19" t="s">
        <v>42</v>
      </c>
      <c r="F129" s="19" t="s">
        <v>43</v>
      </c>
      <c r="G129" s="19" t="s">
        <v>44</v>
      </c>
      <c r="H129" s="19" t="s">
        <v>45</v>
      </c>
      <c r="I129" s="19" t="s">
        <v>45</v>
      </c>
      <c r="J129" s="25">
        <v>2015</v>
      </c>
      <c r="K129" s="25">
        <v>0</v>
      </c>
      <c r="L129" s="15">
        <v>0</v>
      </c>
      <c r="M129" s="15">
        <v>1</v>
      </c>
      <c r="N129" s="15">
        <v>1</v>
      </c>
      <c r="O129" s="45">
        <f t="shared" si="4"/>
        <v>0.5</v>
      </c>
      <c r="P129" s="46" t="str">
        <f t="shared" si="5"/>
        <v>BAJO</v>
      </c>
    </row>
    <row r="130" spans="1:16" ht="15" x14ac:dyDescent="0.25">
      <c r="A130" s="5" t="s">
        <v>338</v>
      </c>
      <c r="B130" s="19">
        <v>21</v>
      </c>
      <c r="C130" s="19" t="str">
        <f t="shared" si="3"/>
        <v>Adulto Joven</v>
      </c>
      <c r="D130" s="19" t="s">
        <v>41</v>
      </c>
      <c r="E130" s="19" t="s">
        <v>100</v>
      </c>
      <c r="F130" s="19" t="s">
        <v>43</v>
      </c>
      <c r="G130" s="19" t="s">
        <v>47</v>
      </c>
      <c r="H130" s="19" t="s">
        <v>45</v>
      </c>
      <c r="I130" s="19" t="s">
        <v>49</v>
      </c>
      <c r="J130" s="25">
        <v>2013</v>
      </c>
      <c r="K130" s="25">
        <v>1</v>
      </c>
      <c r="L130" s="15">
        <v>0</v>
      </c>
      <c r="M130" s="15">
        <v>1</v>
      </c>
      <c r="N130" s="15">
        <v>0</v>
      </c>
      <c r="O130" s="45">
        <f t="shared" si="4"/>
        <v>0.5</v>
      </c>
      <c r="P130" s="46" t="str">
        <f t="shared" si="5"/>
        <v>BAJO</v>
      </c>
    </row>
    <row r="131" spans="1:16" ht="15" x14ac:dyDescent="0.25">
      <c r="A131" s="5" t="s">
        <v>339</v>
      </c>
      <c r="B131" s="19">
        <v>20</v>
      </c>
      <c r="C131" s="19" t="str">
        <f t="shared" si="3"/>
        <v>Adulto Joven</v>
      </c>
      <c r="D131" s="19" t="s">
        <v>48</v>
      </c>
      <c r="E131" s="19" t="s">
        <v>101</v>
      </c>
      <c r="F131" s="19" t="s">
        <v>43</v>
      </c>
      <c r="G131" s="19" t="s">
        <v>44</v>
      </c>
      <c r="H131" s="19" t="s">
        <v>45</v>
      </c>
      <c r="I131" s="19" t="s">
        <v>45</v>
      </c>
      <c r="J131" s="25">
        <v>2011</v>
      </c>
      <c r="K131" s="25">
        <v>1</v>
      </c>
      <c r="L131" s="15">
        <v>0</v>
      </c>
      <c r="M131" s="15">
        <v>1</v>
      </c>
      <c r="N131" s="15">
        <v>1</v>
      </c>
      <c r="O131" s="45">
        <f t="shared" si="4"/>
        <v>0.75</v>
      </c>
      <c r="P131" s="46" t="str">
        <f t="shared" si="5"/>
        <v>MEDIO</v>
      </c>
    </row>
    <row r="132" spans="1:16" ht="15" x14ac:dyDescent="0.25">
      <c r="A132" s="5" t="s">
        <v>340</v>
      </c>
      <c r="B132" s="19">
        <v>35</v>
      </c>
      <c r="C132" s="19" t="str">
        <f t="shared" si="3"/>
        <v>Adulto</v>
      </c>
      <c r="D132" s="19" t="s">
        <v>41</v>
      </c>
      <c r="E132" s="19" t="s">
        <v>42</v>
      </c>
      <c r="F132" s="19" t="s">
        <v>43</v>
      </c>
      <c r="G132" s="19" t="s">
        <v>47</v>
      </c>
      <c r="H132" s="19" t="s">
        <v>51</v>
      </c>
      <c r="I132" s="19" t="s">
        <v>45</v>
      </c>
      <c r="J132" s="25">
        <v>2012</v>
      </c>
      <c r="K132" s="25">
        <v>1</v>
      </c>
      <c r="L132" s="15">
        <v>0</v>
      </c>
      <c r="M132" s="15">
        <v>0</v>
      </c>
      <c r="N132" s="15">
        <v>1</v>
      </c>
      <c r="O132" s="45">
        <f t="shared" si="4"/>
        <v>0.5</v>
      </c>
      <c r="P132" s="46" t="str">
        <f t="shared" si="5"/>
        <v>BAJO</v>
      </c>
    </row>
    <row r="133" spans="1:16" ht="15" x14ac:dyDescent="0.25">
      <c r="A133" s="5" t="s">
        <v>341</v>
      </c>
      <c r="B133" s="19">
        <v>32</v>
      </c>
      <c r="C133" s="19" t="str">
        <f t="shared" ref="C133:C196" si="6">IF((B133&lt;18),"Niño/Adolescente",(IF(AND((B133&gt;17),(B133&lt;30)),"Adulto Joven",(IF(AND((B133&gt;29),(B133&lt;60)),"Adulto","Adulto Mayor")))))</f>
        <v>Adulto</v>
      </c>
      <c r="D133" s="19" t="s">
        <v>48</v>
      </c>
      <c r="E133" s="19" t="s">
        <v>42</v>
      </c>
      <c r="F133" s="19" t="s">
        <v>43</v>
      </c>
      <c r="G133" s="19" t="s">
        <v>47</v>
      </c>
      <c r="H133" s="19" t="s">
        <v>51</v>
      </c>
      <c r="I133" s="19" t="s">
        <v>51</v>
      </c>
      <c r="J133" s="25">
        <v>2013</v>
      </c>
      <c r="K133" s="25">
        <v>0</v>
      </c>
      <c r="L133" s="15">
        <v>0</v>
      </c>
      <c r="M133" s="15">
        <v>0</v>
      </c>
      <c r="N133" s="15">
        <v>0</v>
      </c>
      <c r="O133" s="45">
        <f t="shared" ref="O133:O196" si="7">(K133+L133+M133+N133)/4</f>
        <v>0</v>
      </c>
      <c r="P133" s="46" t="str">
        <f t="shared" ref="P133:P196" si="8">IF(AND(O133&gt;0.75,O133&lt;=1),"AVANZADO",IF(AND(O133&gt;0.5,O133&lt;=0.75),"MEDIO",IF(AND(O133&gt;0.25,O133&lt;=0.5),"BAJO","NINGUNO")))</f>
        <v>NINGUNO</v>
      </c>
    </row>
    <row r="134" spans="1:16" ht="15" x14ac:dyDescent="0.25">
      <c r="A134" s="5" t="s">
        <v>342</v>
      </c>
      <c r="B134" s="19">
        <v>25</v>
      </c>
      <c r="C134" s="19" t="str">
        <f t="shared" si="6"/>
        <v>Adulto Joven</v>
      </c>
      <c r="D134" s="19" t="s">
        <v>48</v>
      </c>
      <c r="E134" s="19" t="s">
        <v>66</v>
      </c>
      <c r="F134" s="19" t="s">
        <v>43</v>
      </c>
      <c r="G134" s="19" t="s">
        <v>44</v>
      </c>
      <c r="H134" s="19" t="s">
        <v>45</v>
      </c>
      <c r="I134" s="19" t="s">
        <v>45</v>
      </c>
      <c r="J134" s="25">
        <v>2010</v>
      </c>
      <c r="K134" s="25">
        <v>1</v>
      </c>
      <c r="L134" s="15">
        <v>0</v>
      </c>
      <c r="M134" s="15">
        <v>1</v>
      </c>
      <c r="N134" s="15">
        <v>0</v>
      </c>
      <c r="O134" s="45">
        <f t="shared" si="7"/>
        <v>0.5</v>
      </c>
      <c r="P134" s="46" t="str">
        <f t="shared" si="8"/>
        <v>BAJO</v>
      </c>
    </row>
    <row r="135" spans="1:16" ht="15" x14ac:dyDescent="0.25">
      <c r="A135" s="5" t="s">
        <v>343</v>
      </c>
      <c r="B135" s="19">
        <v>24</v>
      </c>
      <c r="C135" s="19" t="str">
        <f t="shared" si="6"/>
        <v>Adulto Joven</v>
      </c>
      <c r="D135" s="19" t="s">
        <v>41</v>
      </c>
      <c r="E135" s="19" t="s">
        <v>42</v>
      </c>
      <c r="F135" s="19" t="s">
        <v>43</v>
      </c>
      <c r="G135" s="19" t="s">
        <v>44</v>
      </c>
      <c r="H135" s="19" t="s">
        <v>45</v>
      </c>
      <c r="I135" s="19" t="s">
        <v>45</v>
      </c>
      <c r="J135" s="25">
        <v>2005</v>
      </c>
      <c r="K135" s="25">
        <v>1</v>
      </c>
      <c r="L135" s="15">
        <v>0</v>
      </c>
      <c r="M135" s="15">
        <v>0</v>
      </c>
      <c r="N135" s="15">
        <v>0</v>
      </c>
      <c r="O135" s="45">
        <f t="shared" si="7"/>
        <v>0.25</v>
      </c>
      <c r="P135" s="46" t="str">
        <f t="shared" si="8"/>
        <v>NINGUNO</v>
      </c>
    </row>
    <row r="136" spans="1:16" ht="15" x14ac:dyDescent="0.25">
      <c r="A136" s="5" t="s">
        <v>344</v>
      </c>
      <c r="B136" s="19">
        <v>30</v>
      </c>
      <c r="C136" s="19" t="str">
        <f t="shared" si="6"/>
        <v>Adulto</v>
      </c>
      <c r="D136" s="19" t="s">
        <v>41</v>
      </c>
      <c r="E136" s="19" t="s">
        <v>57</v>
      </c>
      <c r="F136" s="19" t="s">
        <v>43</v>
      </c>
      <c r="G136" s="19" t="s">
        <v>44</v>
      </c>
      <c r="H136" s="19" t="s">
        <v>51</v>
      </c>
      <c r="I136" s="19" t="s">
        <v>51</v>
      </c>
      <c r="J136" s="25">
        <v>2012</v>
      </c>
      <c r="K136" s="25">
        <v>1</v>
      </c>
      <c r="L136" s="15">
        <v>1</v>
      </c>
      <c r="M136" s="15">
        <v>1</v>
      </c>
      <c r="N136" s="15">
        <v>0</v>
      </c>
      <c r="O136" s="45">
        <f t="shared" si="7"/>
        <v>0.75</v>
      </c>
      <c r="P136" s="46" t="str">
        <f t="shared" si="8"/>
        <v>MEDIO</v>
      </c>
    </row>
    <row r="137" spans="1:16" ht="15" x14ac:dyDescent="0.25">
      <c r="A137" s="5" t="s">
        <v>345</v>
      </c>
      <c r="B137" s="19">
        <v>22</v>
      </c>
      <c r="C137" s="19" t="str">
        <f t="shared" si="6"/>
        <v>Adulto Joven</v>
      </c>
      <c r="D137" s="19" t="s">
        <v>41</v>
      </c>
      <c r="E137" s="19" t="s">
        <v>95</v>
      </c>
      <c r="F137" s="19" t="s">
        <v>43</v>
      </c>
      <c r="G137" s="19" t="s">
        <v>44</v>
      </c>
      <c r="H137" s="19" t="s">
        <v>51</v>
      </c>
      <c r="I137" s="19" t="s">
        <v>45</v>
      </c>
      <c r="J137" s="25">
        <v>2009</v>
      </c>
      <c r="K137" s="25">
        <v>1</v>
      </c>
      <c r="L137" s="15">
        <v>1</v>
      </c>
      <c r="M137" s="15">
        <v>1</v>
      </c>
      <c r="N137" s="15">
        <v>0</v>
      </c>
      <c r="O137" s="45">
        <f t="shared" si="7"/>
        <v>0.75</v>
      </c>
      <c r="P137" s="46" t="str">
        <f t="shared" si="8"/>
        <v>MEDIO</v>
      </c>
    </row>
    <row r="138" spans="1:16" ht="15" x14ac:dyDescent="0.25">
      <c r="A138" s="5" t="s">
        <v>346</v>
      </c>
      <c r="B138" s="19">
        <v>27</v>
      </c>
      <c r="C138" s="19" t="str">
        <f t="shared" si="6"/>
        <v>Adulto Joven</v>
      </c>
      <c r="D138" s="19" t="s">
        <v>41</v>
      </c>
      <c r="E138" s="19" t="s">
        <v>42</v>
      </c>
      <c r="F138" s="19" t="s">
        <v>43</v>
      </c>
      <c r="G138" s="19" t="s">
        <v>44</v>
      </c>
      <c r="H138" s="19" t="s">
        <v>45</v>
      </c>
      <c r="I138" s="19" t="s">
        <v>51</v>
      </c>
      <c r="J138" s="25">
        <v>2011</v>
      </c>
      <c r="K138" s="25">
        <v>1</v>
      </c>
      <c r="L138" s="15">
        <v>1</v>
      </c>
      <c r="M138" s="15">
        <v>1</v>
      </c>
      <c r="N138" s="15">
        <v>0</v>
      </c>
      <c r="O138" s="45">
        <f t="shared" si="7"/>
        <v>0.75</v>
      </c>
      <c r="P138" s="46" t="str">
        <f t="shared" si="8"/>
        <v>MEDIO</v>
      </c>
    </row>
    <row r="139" spans="1:16" ht="15" x14ac:dyDescent="0.25">
      <c r="A139" s="5" t="s">
        <v>347</v>
      </c>
      <c r="B139" s="19">
        <v>27</v>
      </c>
      <c r="C139" s="19" t="str">
        <f t="shared" si="6"/>
        <v>Adulto Joven</v>
      </c>
      <c r="D139" s="19" t="s">
        <v>41</v>
      </c>
      <c r="E139" s="19" t="s">
        <v>57</v>
      </c>
      <c r="F139" s="19" t="s">
        <v>43</v>
      </c>
      <c r="G139" s="19" t="s">
        <v>44</v>
      </c>
      <c r="H139" s="19" t="s">
        <v>49</v>
      </c>
      <c r="I139" s="19" t="s">
        <v>45</v>
      </c>
      <c r="J139" s="25">
        <v>2015</v>
      </c>
      <c r="K139" s="25">
        <v>0</v>
      </c>
      <c r="L139" s="15">
        <v>0</v>
      </c>
      <c r="M139" s="15">
        <v>1</v>
      </c>
      <c r="N139" s="15">
        <v>0</v>
      </c>
      <c r="O139" s="45">
        <f t="shared" si="7"/>
        <v>0.25</v>
      </c>
      <c r="P139" s="46" t="str">
        <f t="shared" si="8"/>
        <v>NINGUNO</v>
      </c>
    </row>
    <row r="140" spans="1:16" ht="15" x14ac:dyDescent="0.25">
      <c r="A140" s="5" t="s">
        <v>348</v>
      </c>
      <c r="B140" s="19">
        <v>22</v>
      </c>
      <c r="C140" s="19" t="str">
        <f t="shared" si="6"/>
        <v>Adulto Joven</v>
      </c>
      <c r="D140" s="19" t="s">
        <v>48</v>
      </c>
      <c r="E140" s="19" t="s">
        <v>46</v>
      </c>
      <c r="F140" s="19" t="s">
        <v>50</v>
      </c>
      <c r="G140" s="19" t="s">
        <v>47</v>
      </c>
      <c r="H140" s="19" t="s">
        <v>45</v>
      </c>
      <c r="I140" s="19" t="s">
        <v>45</v>
      </c>
      <c r="J140" s="25">
        <v>2010</v>
      </c>
      <c r="K140" s="25">
        <v>0</v>
      </c>
      <c r="L140" s="15">
        <v>1</v>
      </c>
      <c r="M140" s="15">
        <v>1</v>
      </c>
      <c r="N140" s="15">
        <v>0</v>
      </c>
      <c r="O140" s="45">
        <f t="shared" si="7"/>
        <v>0.5</v>
      </c>
      <c r="P140" s="46" t="str">
        <f t="shared" si="8"/>
        <v>BAJO</v>
      </c>
    </row>
    <row r="141" spans="1:16" ht="15" x14ac:dyDescent="0.25">
      <c r="A141" s="5" t="s">
        <v>349</v>
      </c>
      <c r="B141" s="19">
        <v>19</v>
      </c>
      <c r="C141" s="19" t="str">
        <f t="shared" si="6"/>
        <v>Adulto Joven</v>
      </c>
      <c r="D141" s="19" t="s">
        <v>41</v>
      </c>
      <c r="E141" s="19" t="s">
        <v>42</v>
      </c>
      <c r="F141" s="19" t="s">
        <v>43</v>
      </c>
      <c r="G141" s="19" t="s">
        <v>47</v>
      </c>
      <c r="H141" s="19" t="s">
        <v>45</v>
      </c>
      <c r="I141" s="19" t="s">
        <v>51</v>
      </c>
      <c r="J141" s="25">
        <v>2010</v>
      </c>
      <c r="K141" s="25">
        <v>1</v>
      </c>
      <c r="L141" s="15">
        <v>1</v>
      </c>
      <c r="M141" s="15">
        <v>0</v>
      </c>
      <c r="N141" s="15">
        <v>0</v>
      </c>
      <c r="O141" s="45">
        <f t="shared" si="7"/>
        <v>0.5</v>
      </c>
      <c r="P141" s="46" t="str">
        <f t="shared" si="8"/>
        <v>BAJO</v>
      </c>
    </row>
    <row r="142" spans="1:16" ht="15" x14ac:dyDescent="0.25">
      <c r="A142" s="5" t="s">
        <v>350</v>
      </c>
      <c r="B142" s="19">
        <v>23</v>
      </c>
      <c r="C142" s="19" t="str">
        <f t="shared" si="6"/>
        <v>Adulto Joven</v>
      </c>
      <c r="D142" s="19" t="s">
        <v>41</v>
      </c>
      <c r="E142" s="19" t="s">
        <v>102</v>
      </c>
      <c r="F142" s="19" t="s">
        <v>43</v>
      </c>
      <c r="G142" s="19" t="s">
        <v>47</v>
      </c>
      <c r="H142" s="19" t="s">
        <v>51</v>
      </c>
      <c r="I142" s="19" t="s">
        <v>51</v>
      </c>
      <c r="J142" s="25">
        <v>2010</v>
      </c>
      <c r="K142" s="25">
        <v>0</v>
      </c>
      <c r="L142" s="15">
        <v>1</v>
      </c>
      <c r="M142" s="15">
        <v>1</v>
      </c>
      <c r="N142" s="15">
        <v>1</v>
      </c>
      <c r="O142" s="45">
        <f t="shared" si="7"/>
        <v>0.75</v>
      </c>
      <c r="P142" s="46" t="str">
        <f t="shared" si="8"/>
        <v>MEDIO</v>
      </c>
    </row>
    <row r="143" spans="1:16" ht="15" x14ac:dyDescent="0.25">
      <c r="A143" s="5" t="s">
        <v>351</v>
      </c>
      <c r="B143" s="19">
        <v>27</v>
      </c>
      <c r="C143" s="19" t="str">
        <f t="shared" si="6"/>
        <v>Adulto Joven</v>
      </c>
      <c r="D143" s="19" t="s">
        <v>48</v>
      </c>
      <c r="E143" s="19" t="s">
        <v>42</v>
      </c>
      <c r="F143" s="19" t="s">
        <v>50</v>
      </c>
      <c r="G143" s="19" t="s">
        <v>44</v>
      </c>
      <c r="H143" s="19" t="s">
        <v>49</v>
      </c>
      <c r="I143" s="19" t="s">
        <v>49</v>
      </c>
      <c r="J143" s="25">
        <v>2008</v>
      </c>
      <c r="K143" s="25">
        <v>1</v>
      </c>
      <c r="L143" s="15">
        <v>1</v>
      </c>
      <c r="M143" s="15">
        <v>1</v>
      </c>
      <c r="N143" s="15">
        <v>0</v>
      </c>
      <c r="O143" s="45">
        <f t="shared" si="7"/>
        <v>0.75</v>
      </c>
      <c r="P143" s="46" t="str">
        <f t="shared" si="8"/>
        <v>MEDIO</v>
      </c>
    </row>
    <row r="144" spans="1:16" ht="15" x14ac:dyDescent="0.25">
      <c r="A144" s="5" t="s">
        <v>352</v>
      </c>
      <c r="B144" s="19">
        <v>27</v>
      </c>
      <c r="C144" s="19" t="str">
        <f t="shared" si="6"/>
        <v>Adulto Joven</v>
      </c>
      <c r="D144" s="19" t="s">
        <v>41</v>
      </c>
      <c r="E144" s="19" t="s">
        <v>103</v>
      </c>
      <c r="F144" s="19" t="s">
        <v>43</v>
      </c>
      <c r="G144" s="19" t="s">
        <v>44</v>
      </c>
      <c r="H144" s="19" t="s">
        <v>49</v>
      </c>
      <c r="I144" s="19" t="s">
        <v>45</v>
      </c>
      <c r="J144" s="25">
        <v>2010</v>
      </c>
      <c r="K144" s="25">
        <v>1</v>
      </c>
      <c r="L144" s="15">
        <v>0</v>
      </c>
      <c r="M144" s="15">
        <v>1</v>
      </c>
      <c r="N144" s="15">
        <v>0</v>
      </c>
      <c r="O144" s="45">
        <f t="shared" si="7"/>
        <v>0.5</v>
      </c>
      <c r="P144" s="46" t="str">
        <f t="shared" si="8"/>
        <v>BAJO</v>
      </c>
    </row>
    <row r="145" spans="1:16" ht="15" x14ac:dyDescent="0.25">
      <c r="A145" s="5" t="s">
        <v>353</v>
      </c>
      <c r="B145" s="19">
        <v>22</v>
      </c>
      <c r="C145" s="19" t="str">
        <f t="shared" si="6"/>
        <v>Adulto Joven</v>
      </c>
      <c r="D145" s="19" t="s">
        <v>41</v>
      </c>
      <c r="E145" s="19" t="s">
        <v>95</v>
      </c>
      <c r="F145" s="19" t="s">
        <v>43</v>
      </c>
      <c r="G145" s="19" t="s">
        <v>44</v>
      </c>
      <c r="H145" s="19" t="s">
        <v>51</v>
      </c>
      <c r="I145" s="19" t="s">
        <v>45</v>
      </c>
      <c r="J145" s="25">
        <v>2009</v>
      </c>
      <c r="K145" s="25">
        <v>1</v>
      </c>
      <c r="L145" s="15">
        <v>1</v>
      </c>
      <c r="M145" s="15">
        <v>1</v>
      </c>
      <c r="N145" s="15">
        <v>0</v>
      </c>
      <c r="O145" s="45">
        <f t="shared" si="7"/>
        <v>0.75</v>
      </c>
      <c r="P145" s="46" t="str">
        <f t="shared" si="8"/>
        <v>MEDIO</v>
      </c>
    </row>
    <row r="146" spans="1:16" ht="15" x14ac:dyDescent="0.25">
      <c r="A146" s="5" t="s">
        <v>354</v>
      </c>
      <c r="B146" s="19">
        <v>26</v>
      </c>
      <c r="C146" s="19" t="str">
        <f t="shared" si="6"/>
        <v>Adulto Joven</v>
      </c>
      <c r="D146" s="19" t="s">
        <v>48</v>
      </c>
      <c r="E146" s="19" t="s">
        <v>104</v>
      </c>
      <c r="F146" s="19" t="s">
        <v>43</v>
      </c>
      <c r="G146" s="19" t="s">
        <v>44</v>
      </c>
      <c r="H146" s="19" t="s">
        <v>45</v>
      </c>
      <c r="I146" s="19" t="s">
        <v>51</v>
      </c>
      <c r="J146" s="25">
        <v>2012</v>
      </c>
      <c r="K146" s="25">
        <v>0</v>
      </c>
      <c r="L146" s="15">
        <v>0</v>
      </c>
      <c r="M146" s="15">
        <v>1</v>
      </c>
      <c r="N146" s="15">
        <v>0</v>
      </c>
      <c r="O146" s="45">
        <f t="shared" si="7"/>
        <v>0.25</v>
      </c>
      <c r="P146" s="46" t="str">
        <f t="shared" si="8"/>
        <v>NINGUNO</v>
      </c>
    </row>
    <row r="147" spans="1:16" ht="15" x14ac:dyDescent="0.25">
      <c r="A147" s="5" t="s">
        <v>355</v>
      </c>
      <c r="B147" s="19">
        <v>32</v>
      </c>
      <c r="C147" s="19" t="str">
        <f t="shared" si="6"/>
        <v>Adulto</v>
      </c>
      <c r="D147" s="19" t="s">
        <v>41</v>
      </c>
      <c r="E147" s="19" t="s">
        <v>72</v>
      </c>
      <c r="F147" s="19" t="s">
        <v>43</v>
      </c>
      <c r="G147" s="19" t="s">
        <v>47</v>
      </c>
      <c r="H147" s="19" t="s">
        <v>51</v>
      </c>
      <c r="I147" s="19" t="s">
        <v>51</v>
      </c>
      <c r="J147" s="25">
        <v>2010</v>
      </c>
      <c r="K147" s="25">
        <v>1</v>
      </c>
      <c r="L147" s="15">
        <v>0</v>
      </c>
      <c r="M147" s="15">
        <v>1</v>
      </c>
      <c r="N147" s="15">
        <v>0</v>
      </c>
      <c r="O147" s="45">
        <f t="shared" si="7"/>
        <v>0.5</v>
      </c>
      <c r="P147" s="46" t="str">
        <f t="shared" si="8"/>
        <v>BAJO</v>
      </c>
    </row>
    <row r="148" spans="1:16" ht="15" x14ac:dyDescent="0.25">
      <c r="A148" s="5" t="s">
        <v>356</v>
      </c>
      <c r="B148" s="19">
        <v>27</v>
      </c>
      <c r="C148" s="19" t="str">
        <f t="shared" si="6"/>
        <v>Adulto Joven</v>
      </c>
      <c r="D148" s="19" t="s">
        <v>48</v>
      </c>
      <c r="E148" s="19" t="s">
        <v>42</v>
      </c>
      <c r="F148" s="19" t="s">
        <v>43</v>
      </c>
      <c r="G148" s="19" t="s">
        <v>47</v>
      </c>
      <c r="H148" s="19" t="s">
        <v>45</v>
      </c>
      <c r="I148" s="19" t="s">
        <v>45</v>
      </c>
      <c r="J148" s="25">
        <v>2008</v>
      </c>
      <c r="K148" s="25">
        <v>1</v>
      </c>
      <c r="L148" s="15">
        <v>1</v>
      </c>
      <c r="M148" s="15">
        <v>1</v>
      </c>
      <c r="N148" s="15">
        <v>0</v>
      </c>
      <c r="O148" s="45">
        <f t="shared" si="7"/>
        <v>0.75</v>
      </c>
      <c r="P148" s="46" t="str">
        <f t="shared" si="8"/>
        <v>MEDIO</v>
      </c>
    </row>
    <row r="149" spans="1:16" ht="15" x14ac:dyDescent="0.25">
      <c r="A149" s="5" t="s">
        <v>357</v>
      </c>
      <c r="B149" s="19">
        <v>31</v>
      </c>
      <c r="C149" s="19" t="str">
        <f t="shared" si="6"/>
        <v>Adulto</v>
      </c>
      <c r="D149" s="19" t="s">
        <v>48</v>
      </c>
      <c r="E149" s="19" t="s">
        <v>42</v>
      </c>
      <c r="F149" s="19" t="s">
        <v>43</v>
      </c>
      <c r="G149" s="19" t="s">
        <v>70</v>
      </c>
      <c r="H149" s="19" t="s">
        <v>45</v>
      </c>
      <c r="I149" s="19" t="s">
        <v>51</v>
      </c>
      <c r="J149" s="25">
        <v>2014</v>
      </c>
      <c r="K149" s="25">
        <v>0</v>
      </c>
      <c r="L149" s="15">
        <v>0</v>
      </c>
      <c r="M149" s="15">
        <v>1</v>
      </c>
      <c r="N149" s="15">
        <v>0</v>
      </c>
      <c r="O149" s="45">
        <f t="shared" si="7"/>
        <v>0.25</v>
      </c>
      <c r="P149" s="46" t="str">
        <f t="shared" si="8"/>
        <v>NINGUNO</v>
      </c>
    </row>
    <row r="150" spans="1:16" ht="15" x14ac:dyDescent="0.25">
      <c r="A150" s="5" t="s">
        <v>358</v>
      </c>
      <c r="B150" s="19">
        <v>25</v>
      </c>
      <c r="C150" s="19" t="str">
        <f t="shared" si="6"/>
        <v>Adulto Joven</v>
      </c>
      <c r="D150" s="19" t="s">
        <v>41</v>
      </c>
      <c r="E150" s="19" t="s">
        <v>105</v>
      </c>
      <c r="F150" s="19" t="s">
        <v>50</v>
      </c>
      <c r="G150" s="19" t="s">
        <v>44</v>
      </c>
      <c r="H150" s="19" t="s">
        <v>45</v>
      </c>
      <c r="I150" s="19" t="s">
        <v>45</v>
      </c>
      <c r="J150" s="25">
        <v>2011</v>
      </c>
      <c r="K150" s="25">
        <v>1</v>
      </c>
      <c r="L150" s="15">
        <v>0</v>
      </c>
      <c r="M150" s="15">
        <v>1</v>
      </c>
      <c r="N150" s="15">
        <v>0</v>
      </c>
      <c r="O150" s="45">
        <f t="shared" si="7"/>
        <v>0.5</v>
      </c>
      <c r="P150" s="46" t="str">
        <f t="shared" si="8"/>
        <v>BAJO</v>
      </c>
    </row>
    <row r="151" spans="1:16" ht="15" x14ac:dyDescent="0.25">
      <c r="A151" s="5" t="s">
        <v>359</v>
      </c>
      <c r="B151" s="19">
        <v>27</v>
      </c>
      <c r="C151" s="19" t="str">
        <f t="shared" si="6"/>
        <v>Adulto Joven</v>
      </c>
      <c r="D151" s="19" t="s">
        <v>41</v>
      </c>
      <c r="E151" s="19" t="s">
        <v>72</v>
      </c>
      <c r="F151" s="19" t="s">
        <v>43</v>
      </c>
      <c r="G151" s="19" t="s">
        <v>47</v>
      </c>
      <c r="H151" s="19" t="s">
        <v>51</v>
      </c>
      <c r="I151" s="19" t="s">
        <v>49</v>
      </c>
      <c r="J151" s="25">
        <v>2011</v>
      </c>
      <c r="K151" s="25">
        <v>1</v>
      </c>
      <c r="L151" s="15">
        <v>0</v>
      </c>
      <c r="M151" s="15">
        <v>1</v>
      </c>
      <c r="N151" s="15">
        <v>1</v>
      </c>
      <c r="O151" s="45">
        <f t="shared" si="7"/>
        <v>0.75</v>
      </c>
      <c r="P151" s="46" t="str">
        <f t="shared" si="8"/>
        <v>MEDIO</v>
      </c>
    </row>
    <row r="152" spans="1:16" ht="15" x14ac:dyDescent="0.25">
      <c r="A152" s="5" t="s">
        <v>360</v>
      </c>
      <c r="B152" s="19">
        <v>20</v>
      </c>
      <c r="C152" s="19" t="str">
        <f t="shared" si="6"/>
        <v>Adulto Joven</v>
      </c>
      <c r="D152" s="19" t="s">
        <v>48</v>
      </c>
      <c r="E152" s="19" t="s">
        <v>66</v>
      </c>
      <c r="F152" s="19" t="s">
        <v>43</v>
      </c>
      <c r="G152" s="19" t="s">
        <v>47</v>
      </c>
      <c r="H152" s="19" t="s">
        <v>51</v>
      </c>
      <c r="I152" s="19" t="s">
        <v>51</v>
      </c>
      <c r="J152" s="25">
        <v>2010</v>
      </c>
      <c r="K152" s="25">
        <v>1</v>
      </c>
      <c r="L152" s="15">
        <v>0</v>
      </c>
      <c r="M152" s="15">
        <v>1</v>
      </c>
      <c r="N152" s="15">
        <v>1</v>
      </c>
      <c r="O152" s="45">
        <f t="shared" si="7"/>
        <v>0.75</v>
      </c>
      <c r="P152" s="46" t="str">
        <f t="shared" si="8"/>
        <v>MEDIO</v>
      </c>
    </row>
    <row r="153" spans="1:16" ht="15" x14ac:dyDescent="0.25">
      <c r="A153" s="5" t="s">
        <v>361</v>
      </c>
      <c r="B153" s="19">
        <v>28</v>
      </c>
      <c r="C153" s="19" t="str">
        <f t="shared" si="6"/>
        <v>Adulto Joven</v>
      </c>
      <c r="D153" s="19" t="s">
        <v>41</v>
      </c>
      <c r="E153" s="19" t="s">
        <v>106</v>
      </c>
      <c r="F153" s="19" t="s">
        <v>43</v>
      </c>
      <c r="G153" s="19" t="s">
        <v>47</v>
      </c>
      <c r="H153" s="19" t="s">
        <v>45</v>
      </c>
      <c r="I153" s="19" t="s">
        <v>49</v>
      </c>
      <c r="J153" s="25">
        <v>2015</v>
      </c>
      <c r="K153" s="25">
        <v>1</v>
      </c>
      <c r="L153" s="15">
        <v>0</v>
      </c>
      <c r="M153" s="15">
        <v>1</v>
      </c>
      <c r="N153" s="15">
        <v>1</v>
      </c>
      <c r="O153" s="45">
        <f t="shared" si="7"/>
        <v>0.75</v>
      </c>
      <c r="P153" s="46" t="str">
        <f t="shared" si="8"/>
        <v>MEDIO</v>
      </c>
    </row>
    <row r="154" spans="1:16" ht="15" x14ac:dyDescent="0.25">
      <c r="A154" s="5" t="s">
        <v>362</v>
      </c>
      <c r="B154" s="19">
        <v>27</v>
      </c>
      <c r="C154" s="19" t="str">
        <f t="shared" si="6"/>
        <v>Adulto Joven</v>
      </c>
      <c r="D154" s="19" t="s">
        <v>48</v>
      </c>
      <c r="E154" s="19" t="s">
        <v>42</v>
      </c>
      <c r="F154" s="19" t="s">
        <v>43</v>
      </c>
      <c r="G154" s="19" t="s">
        <v>47</v>
      </c>
      <c r="H154" s="19" t="s">
        <v>45</v>
      </c>
      <c r="I154" s="19" t="s">
        <v>45</v>
      </c>
      <c r="J154" s="25">
        <v>2010</v>
      </c>
      <c r="K154" s="25">
        <v>0</v>
      </c>
      <c r="L154" s="15">
        <v>1</v>
      </c>
      <c r="M154" s="15">
        <v>1</v>
      </c>
      <c r="N154" s="15">
        <v>0</v>
      </c>
      <c r="O154" s="45">
        <f t="shared" si="7"/>
        <v>0.5</v>
      </c>
      <c r="P154" s="46" t="str">
        <f t="shared" si="8"/>
        <v>BAJO</v>
      </c>
    </row>
    <row r="155" spans="1:16" ht="15" x14ac:dyDescent="0.25">
      <c r="A155" s="5" t="s">
        <v>363</v>
      </c>
      <c r="B155" s="19">
        <v>24</v>
      </c>
      <c r="C155" s="19" t="str">
        <f t="shared" si="6"/>
        <v>Adulto Joven</v>
      </c>
      <c r="D155" s="19" t="s">
        <v>48</v>
      </c>
      <c r="E155" s="19" t="s">
        <v>57</v>
      </c>
      <c r="F155" s="19" t="s">
        <v>43</v>
      </c>
      <c r="G155" s="19" t="s">
        <v>44</v>
      </c>
      <c r="H155" s="19" t="s">
        <v>45</v>
      </c>
      <c r="I155" s="19" t="s">
        <v>45</v>
      </c>
      <c r="J155" s="25">
        <v>2007</v>
      </c>
      <c r="K155" s="25">
        <v>1</v>
      </c>
      <c r="L155" s="15">
        <v>1</v>
      </c>
      <c r="M155" s="15">
        <v>0</v>
      </c>
      <c r="N155" s="15">
        <v>0</v>
      </c>
      <c r="O155" s="45">
        <f t="shared" si="7"/>
        <v>0.5</v>
      </c>
      <c r="P155" s="46" t="str">
        <f t="shared" si="8"/>
        <v>BAJO</v>
      </c>
    </row>
    <row r="156" spans="1:16" ht="15" x14ac:dyDescent="0.25">
      <c r="A156" s="5" t="s">
        <v>364</v>
      </c>
      <c r="B156" s="19">
        <v>27</v>
      </c>
      <c r="C156" s="19" t="str">
        <f t="shared" si="6"/>
        <v>Adulto Joven</v>
      </c>
      <c r="D156" s="19" t="s">
        <v>48</v>
      </c>
      <c r="E156" s="19" t="s">
        <v>107</v>
      </c>
      <c r="F156" s="19" t="s">
        <v>50</v>
      </c>
      <c r="G156" s="19" t="s">
        <v>70</v>
      </c>
      <c r="H156" s="19" t="s">
        <v>49</v>
      </c>
      <c r="I156" s="19" t="s">
        <v>49</v>
      </c>
      <c r="J156" s="25">
        <v>2016</v>
      </c>
      <c r="K156" s="25">
        <v>1</v>
      </c>
      <c r="L156" s="15">
        <v>0</v>
      </c>
      <c r="M156" s="15">
        <v>1</v>
      </c>
      <c r="N156" s="15">
        <v>1</v>
      </c>
      <c r="O156" s="45">
        <f t="shared" si="7"/>
        <v>0.75</v>
      </c>
      <c r="P156" s="46" t="str">
        <f t="shared" si="8"/>
        <v>MEDIO</v>
      </c>
    </row>
    <row r="157" spans="1:16" ht="15" x14ac:dyDescent="0.25">
      <c r="A157" s="5" t="s">
        <v>365</v>
      </c>
      <c r="B157" s="19">
        <v>25</v>
      </c>
      <c r="C157" s="19" t="str">
        <f t="shared" si="6"/>
        <v>Adulto Joven</v>
      </c>
      <c r="D157" s="19" t="s">
        <v>48</v>
      </c>
      <c r="E157" s="19" t="s">
        <v>57</v>
      </c>
      <c r="F157" s="19" t="s">
        <v>43</v>
      </c>
      <c r="G157" s="19" t="s">
        <v>44</v>
      </c>
      <c r="H157" s="19" t="s">
        <v>45</v>
      </c>
      <c r="I157" s="19" t="s">
        <v>49</v>
      </c>
      <c r="J157" s="25">
        <v>2008</v>
      </c>
      <c r="K157" s="25">
        <v>1</v>
      </c>
      <c r="L157" s="15">
        <v>0</v>
      </c>
      <c r="M157" s="15">
        <v>1</v>
      </c>
      <c r="N157" s="15">
        <v>0</v>
      </c>
      <c r="O157" s="45">
        <f t="shared" si="7"/>
        <v>0.5</v>
      </c>
      <c r="P157" s="46" t="str">
        <f t="shared" si="8"/>
        <v>BAJO</v>
      </c>
    </row>
    <row r="158" spans="1:16" ht="15" x14ac:dyDescent="0.25">
      <c r="A158" s="5" t="s">
        <v>366</v>
      </c>
      <c r="B158" s="19">
        <v>30</v>
      </c>
      <c r="C158" s="19" t="str">
        <f t="shared" si="6"/>
        <v>Adulto</v>
      </c>
      <c r="D158" s="19" t="s">
        <v>48</v>
      </c>
      <c r="E158" s="19" t="s">
        <v>42</v>
      </c>
      <c r="F158" s="19" t="s">
        <v>43</v>
      </c>
      <c r="G158" s="19" t="s">
        <v>70</v>
      </c>
      <c r="H158" s="19" t="s">
        <v>45</v>
      </c>
      <c r="I158" s="19" t="s">
        <v>51</v>
      </c>
      <c r="J158" s="25">
        <v>2012</v>
      </c>
      <c r="K158" s="25">
        <v>1</v>
      </c>
      <c r="L158" s="15">
        <v>0</v>
      </c>
      <c r="M158" s="15">
        <v>1</v>
      </c>
      <c r="N158" s="15">
        <v>0</v>
      </c>
      <c r="O158" s="45">
        <f t="shared" si="7"/>
        <v>0.5</v>
      </c>
      <c r="P158" s="46" t="str">
        <f t="shared" si="8"/>
        <v>BAJO</v>
      </c>
    </row>
    <row r="159" spans="1:16" ht="15" x14ac:dyDescent="0.25">
      <c r="A159" s="5" t="s">
        <v>367</v>
      </c>
      <c r="B159" s="19">
        <v>25</v>
      </c>
      <c r="C159" s="19" t="str">
        <f t="shared" si="6"/>
        <v>Adulto Joven</v>
      </c>
      <c r="D159" s="19" t="s">
        <v>48</v>
      </c>
      <c r="E159" s="19" t="s">
        <v>42</v>
      </c>
      <c r="F159" s="19" t="s">
        <v>43</v>
      </c>
      <c r="G159" s="19" t="s">
        <v>44</v>
      </c>
      <c r="H159" s="19" t="s">
        <v>51</v>
      </c>
      <c r="I159" s="19" t="s">
        <v>51</v>
      </c>
      <c r="J159" s="25">
        <v>2002</v>
      </c>
      <c r="K159" s="25">
        <v>0</v>
      </c>
      <c r="L159" s="15">
        <v>0</v>
      </c>
      <c r="M159" s="15">
        <v>1</v>
      </c>
      <c r="N159" s="15">
        <v>0</v>
      </c>
      <c r="O159" s="45">
        <f t="shared" si="7"/>
        <v>0.25</v>
      </c>
      <c r="P159" s="46" t="str">
        <f t="shared" si="8"/>
        <v>NINGUNO</v>
      </c>
    </row>
    <row r="160" spans="1:16" ht="15" x14ac:dyDescent="0.25">
      <c r="A160" s="5" t="s">
        <v>368</v>
      </c>
      <c r="B160" s="19">
        <v>24</v>
      </c>
      <c r="C160" s="19" t="str">
        <f t="shared" si="6"/>
        <v>Adulto Joven</v>
      </c>
      <c r="D160" s="19" t="s">
        <v>48</v>
      </c>
      <c r="E160" s="19" t="s">
        <v>72</v>
      </c>
      <c r="F160" s="19" t="s">
        <v>43</v>
      </c>
      <c r="G160" s="19" t="s">
        <v>47</v>
      </c>
      <c r="H160" s="19" t="s">
        <v>45</v>
      </c>
      <c r="I160" s="19" t="s">
        <v>45</v>
      </c>
      <c r="J160" s="25">
        <v>2010</v>
      </c>
      <c r="K160" s="25">
        <v>1</v>
      </c>
      <c r="L160" s="15">
        <v>0</v>
      </c>
      <c r="M160" s="15">
        <v>0</v>
      </c>
      <c r="N160" s="15">
        <v>1</v>
      </c>
      <c r="O160" s="45">
        <f t="shared" si="7"/>
        <v>0.5</v>
      </c>
      <c r="P160" s="46" t="str">
        <f t="shared" si="8"/>
        <v>BAJO</v>
      </c>
    </row>
    <row r="161" spans="1:16" ht="15" x14ac:dyDescent="0.25">
      <c r="A161" s="5" t="s">
        <v>369</v>
      </c>
      <c r="B161" s="19">
        <v>24</v>
      </c>
      <c r="C161" s="19" t="str">
        <f t="shared" si="6"/>
        <v>Adulto Joven</v>
      </c>
      <c r="D161" s="19" t="s">
        <v>48</v>
      </c>
      <c r="E161" s="19" t="s">
        <v>42</v>
      </c>
      <c r="F161" s="19" t="s">
        <v>43</v>
      </c>
      <c r="G161" s="19" t="s">
        <v>47</v>
      </c>
      <c r="H161" s="19" t="s">
        <v>45</v>
      </c>
      <c r="I161" s="19" t="s">
        <v>45</v>
      </c>
      <c r="J161" s="25">
        <v>2007</v>
      </c>
      <c r="K161" s="25">
        <v>0</v>
      </c>
      <c r="L161" s="15">
        <v>1</v>
      </c>
      <c r="M161" s="15">
        <v>1</v>
      </c>
      <c r="N161" s="15">
        <v>1</v>
      </c>
      <c r="O161" s="45">
        <f t="shared" si="7"/>
        <v>0.75</v>
      </c>
      <c r="P161" s="46" t="str">
        <f t="shared" si="8"/>
        <v>MEDIO</v>
      </c>
    </row>
    <row r="162" spans="1:16" ht="15" x14ac:dyDescent="0.25">
      <c r="A162" s="5" t="s">
        <v>370</v>
      </c>
      <c r="B162" s="19">
        <v>24</v>
      </c>
      <c r="C162" s="19" t="str">
        <f t="shared" si="6"/>
        <v>Adulto Joven</v>
      </c>
      <c r="D162" s="19" t="s">
        <v>41</v>
      </c>
      <c r="E162" s="19" t="s">
        <v>46</v>
      </c>
      <c r="F162" s="19" t="s">
        <v>43</v>
      </c>
      <c r="G162" s="19" t="s">
        <v>47</v>
      </c>
      <c r="H162" s="19" t="s">
        <v>45</v>
      </c>
      <c r="I162" s="19" t="s">
        <v>45</v>
      </c>
      <c r="J162" s="25">
        <v>2011</v>
      </c>
      <c r="K162" s="25">
        <v>0</v>
      </c>
      <c r="L162" s="15">
        <v>0</v>
      </c>
      <c r="M162" s="15">
        <v>0</v>
      </c>
      <c r="N162" s="15">
        <v>1</v>
      </c>
      <c r="O162" s="45">
        <f t="shared" si="7"/>
        <v>0.25</v>
      </c>
      <c r="P162" s="46" t="str">
        <f t="shared" si="8"/>
        <v>NINGUNO</v>
      </c>
    </row>
    <row r="163" spans="1:16" ht="15" x14ac:dyDescent="0.25">
      <c r="A163" s="5" t="s">
        <v>371</v>
      </c>
      <c r="B163" s="19">
        <v>62</v>
      </c>
      <c r="C163" s="19" t="str">
        <f t="shared" si="6"/>
        <v>Adulto Mayor</v>
      </c>
      <c r="D163" s="19" t="s">
        <v>41</v>
      </c>
      <c r="E163" s="19" t="s">
        <v>42</v>
      </c>
      <c r="F163" s="19" t="s">
        <v>43</v>
      </c>
      <c r="G163" s="19" t="s">
        <v>44</v>
      </c>
      <c r="H163" s="19" t="s">
        <v>65</v>
      </c>
      <c r="I163" s="19" t="s">
        <v>51</v>
      </c>
      <c r="J163" s="25">
        <v>2012</v>
      </c>
      <c r="K163" s="25">
        <v>0</v>
      </c>
      <c r="L163" s="15">
        <v>0</v>
      </c>
      <c r="M163" s="15">
        <v>1</v>
      </c>
      <c r="N163" s="15">
        <v>0</v>
      </c>
      <c r="O163" s="45">
        <f t="shared" si="7"/>
        <v>0.25</v>
      </c>
      <c r="P163" s="46" t="str">
        <f t="shared" si="8"/>
        <v>NINGUNO</v>
      </c>
    </row>
    <row r="164" spans="1:16" ht="15" x14ac:dyDescent="0.25">
      <c r="A164" s="5" t="s">
        <v>372</v>
      </c>
      <c r="B164" s="19">
        <v>55</v>
      </c>
      <c r="C164" s="19" t="str">
        <f t="shared" si="6"/>
        <v>Adulto</v>
      </c>
      <c r="D164" s="19" t="s">
        <v>41</v>
      </c>
      <c r="E164" s="19" t="s">
        <v>42</v>
      </c>
      <c r="F164" s="19" t="s">
        <v>43</v>
      </c>
      <c r="G164" s="19" t="s">
        <v>44</v>
      </c>
      <c r="H164" s="19" t="s">
        <v>45</v>
      </c>
      <c r="I164" s="19" t="s">
        <v>45</v>
      </c>
      <c r="J164" s="25">
        <v>2010</v>
      </c>
      <c r="K164" s="25">
        <v>0</v>
      </c>
      <c r="L164" s="15">
        <v>1</v>
      </c>
      <c r="M164" s="15">
        <v>1</v>
      </c>
      <c r="N164" s="15">
        <v>0</v>
      </c>
      <c r="O164" s="45">
        <f t="shared" si="7"/>
        <v>0.5</v>
      </c>
      <c r="P164" s="46" t="str">
        <f t="shared" si="8"/>
        <v>BAJO</v>
      </c>
    </row>
    <row r="165" spans="1:16" ht="15" x14ac:dyDescent="0.25">
      <c r="A165" s="5" t="s">
        <v>373</v>
      </c>
      <c r="B165" s="19">
        <v>82</v>
      </c>
      <c r="C165" s="19" t="str">
        <f t="shared" si="6"/>
        <v>Adulto Mayor</v>
      </c>
      <c r="D165" s="19" t="s">
        <v>48</v>
      </c>
      <c r="E165" s="19" t="s">
        <v>108</v>
      </c>
      <c r="F165" s="19" t="s">
        <v>43</v>
      </c>
      <c r="G165" s="19" t="s">
        <v>47</v>
      </c>
      <c r="H165" s="19" t="s">
        <v>65</v>
      </c>
      <c r="I165" s="19" t="s">
        <v>65</v>
      </c>
      <c r="J165" s="25">
        <v>2019</v>
      </c>
      <c r="K165" s="25">
        <v>1</v>
      </c>
      <c r="L165" s="15">
        <v>0</v>
      </c>
      <c r="M165" s="15">
        <v>1</v>
      </c>
      <c r="N165" s="15">
        <v>0</v>
      </c>
      <c r="O165" s="45">
        <f t="shared" si="7"/>
        <v>0.5</v>
      </c>
      <c r="P165" s="46" t="str">
        <f t="shared" si="8"/>
        <v>BAJO</v>
      </c>
    </row>
    <row r="166" spans="1:16" ht="15" x14ac:dyDescent="0.25">
      <c r="A166" s="5" t="s">
        <v>374</v>
      </c>
      <c r="B166" s="19">
        <v>52</v>
      </c>
      <c r="C166" s="19" t="str">
        <f t="shared" si="6"/>
        <v>Adulto</v>
      </c>
      <c r="D166" s="19" t="s">
        <v>48</v>
      </c>
      <c r="E166" s="19" t="s">
        <v>109</v>
      </c>
      <c r="F166" s="19" t="s">
        <v>43</v>
      </c>
      <c r="G166" s="19" t="s">
        <v>44</v>
      </c>
      <c r="H166" s="19" t="s">
        <v>49</v>
      </c>
      <c r="I166" s="19" t="s">
        <v>45</v>
      </c>
      <c r="J166" s="25">
        <v>2010</v>
      </c>
      <c r="K166" s="25">
        <v>1</v>
      </c>
      <c r="L166" s="15">
        <v>1</v>
      </c>
      <c r="M166" s="15">
        <v>1</v>
      </c>
      <c r="N166" s="15">
        <v>1</v>
      </c>
      <c r="O166" s="45">
        <f t="shared" si="7"/>
        <v>1</v>
      </c>
      <c r="P166" s="46" t="str">
        <f t="shared" si="8"/>
        <v>AVANZADO</v>
      </c>
    </row>
    <row r="167" spans="1:16" ht="15" x14ac:dyDescent="0.25">
      <c r="A167" s="5" t="s">
        <v>375</v>
      </c>
      <c r="B167" s="19">
        <v>54</v>
      </c>
      <c r="C167" s="19" t="str">
        <f t="shared" si="6"/>
        <v>Adulto</v>
      </c>
      <c r="D167" s="19" t="s">
        <v>41</v>
      </c>
      <c r="E167" s="19" t="s">
        <v>109</v>
      </c>
      <c r="F167" s="19" t="s">
        <v>43</v>
      </c>
      <c r="G167" s="19" t="s">
        <v>47</v>
      </c>
      <c r="H167" s="19" t="s">
        <v>51</v>
      </c>
      <c r="I167" s="19" t="s">
        <v>51</v>
      </c>
      <c r="J167" s="25">
        <v>2010</v>
      </c>
      <c r="K167" s="25">
        <v>1</v>
      </c>
      <c r="L167" s="15">
        <v>1</v>
      </c>
      <c r="M167" s="15">
        <v>1</v>
      </c>
      <c r="N167" s="15">
        <v>0</v>
      </c>
      <c r="O167" s="45">
        <f t="shared" si="7"/>
        <v>0.75</v>
      </c>
      <c r="P167" s="46" t="str">
        <f t="shared" si="8"/>
        <v>MEDIO</v>
      </c>
    </row>
    <row r="168" spans="1:16" ht="15" x14ac:dyDescent="0.25">
      <c r="A168" s="5" t="s">
        <v>376</v>
      </c>
      <c r="B168" s="19">
        <v>51</v>
      </c>
      <c r="C168" s="19" t="str">
        <f t="shared" si="6"/>
        <v>Adulto</v>
      </c>
      <c r="D168" s="19" t="s">
        <v>41</v>
      </c>
      <c r="E168" s="19" t="s">
        <v>110</v>
      </c>
      <c r="F168" s="19" t="s">
        <v>43</v>
      </c>
      <c r="G168" s="19" t="s">
        <v>44</v>
      </c>
      <c r="H168" s="19" t="s">
        <v>49</v>
      </c>
      <c r="I168" s="19" t="s">
        <v>45</v>
      </c>
      <c r="J168" s="25">
        <v>2010</v>
      </c>
      <c r="K168" s="25">
        <v>1</v>
      </c>
      <c r="L168" s="15">
        <v>0</v>
      </c>
      <c r="M168" s="15">
        <v>0</v>
      </c>
      <c r="N168" s="15">
        <v>0</v>
      </c>
      <c r="O168" s="45">
        <f t="shared" si="7"/>
        <v>0.25</v>
      </c>
      <c r="P168" s="46" t="str">
        <f t="shared" si="8"/>
        <v>NINGUNO</v>
      </c>
    </row>
    <row r="169" spans="1:16" ht="15" x14ac:dyDescent="0.25">
      <c r="A169" s="5" t="s">
        <v>377</v>
      </c>
      <c r="B169" s="19">
        <v>58</v>
      </c>
      <c r="C169" s="19" t="str">
        <f t="shared" si="6"/>
        <v>Adulto</v>
      </c>
      <c r="D169" s="19" t="s">
        <v>41</v>
      </c>
      <c r="E169" s="19" t="s">
        <v>111</v>
      </c>
      <c r="F169" s="19" t="s">
        <v>43</v>
      </c>
      <c r="G169" s="19" t="s">
        <v>47</v>
      </c>
      <c r="H169" s="19" t="s">
        <v>51</v>
      </c>
      <c r="I169" s="19" t="s">
        <v>51</v>
      </c>
      <c r="J169" s="25">
        <v>2015</v>
      </c>
      <c r="K169" s="25">
        <v>0</v>
      </c>
      <c r="L169" s="15">
        <v>0</v>
      </c>
      <c r="M169" s="15">
        <v>0</v>
      </c>
      <c r="N169" s="15">
        <v>0</v>
      </c>
      <c r="O169" s="45">
        <f t="shared" si="7"/>
        <v>0</v>
      </c>
      <c r="P169" s="46" t="str">
        <f t="shared" si="8"/>
        <v>NINGUNO</v>
      </c>
    </row>
    <row r="170" spans="1:16" ht="15" x14ac:dyDescent="0.25">
      <c r="A170" s="5" t="s">
        <v>378</v>
      </c>
      <c r="B170" s="19">
        <v>55</v>
      </c>
      <c r="C170" s="19" t="str">
        <f t="shared" si="6"/>
        <v>Adulto</v>
      </c>
      <c r="D170" s="19" t="s">
        <v>41</v>
      </c>
      <c r="E170" s="19" t="s">
        <v>71</v>
      </c>
      <c r="F170" s="19" t="s">
        <v>43</v>
      </c>
      <c r="G170" s="19" t="s">
        <v>44</v>
      </c>
      <c r="H170" s="19" t="s">
        <v>45</v>
      </c>
      <c r="I170" s="19" t="s">
        <v>45</v>
      </c>
      <c r="J170" s="25">
        <v>2010</v>
      </c>
      <c r="K170" s="25">
        <v>0</v>
      </c>
      <c r="L170" s="15">
        <v>0</v>
      </c>
      <c r="M170" s="15">
        <v>1</v>
      </c>
      <c r="N170" s="15">
        <v>0</v>
      </c>
      <c r="O170" s="45">
        <f t="shared" si="7"/>
        <v>0.25</v>
      </c>
      <c r="P170" s="46" t="str">
        <f t="shared" si="8"/>
        <v>NINGUNO</v>
      </c>
    </row>
    <row r="171" spans="1:16" ht="15" x14ac:dyDescent="0.25">
      <c r="A171" s="5" t="s">
        <v>379</v>
      </c>
      <c r="B171" s="19">
        <v>68</v>
      </c>
      <c r="C171" s="19" t="str">
        <f t="shared" si="6"/>
        <v>Adulto Mayor</v>
      </c>
      <c r="D171" s="19" t="s">
        <v>41</v>
      </c>
      <c r="E171" s="19" t="s">
        <v>42</v>
      </c>
      <c r="F171" s="19" t="s">
        <v>43</v>
      </c>
      <c r="G171" s="19" t="s">
        <v>68</v>
      </c>
      <c r="H171" s="19" t="s">
        <v>65</v>
      </c>
      <c r="I171" s="19" t="s">
        <v>51</v>
      </c>
      <c r="J171" s="25">
        <v>2017</v>
      </c>
      <c r="K171" s="25">
        <v>1</v>
      </c>
      <c r="L171" s="15">
        <v>1</v>
      </c>
      <c r="M171" s="15">
        <v>0</v>
      </c>
      <c r="N171" s="15">
        <v>0</v>
      </c>
      <c r="O171" s="45">
        <f t="shared" si="7"/>
        <v>0.5</v>
      </c>
      <c r="P171" s="46" t="str">
        <f t="shared" si="8"/>
        <v>BAJO</v>
      </c>
    </row>
    <row r="172" spans="1:16" ht="15" x14ac:dyDescent="0.25">
      <c r="A172" s="5" t="s">
        <v>380</v>
      </c>
      <c r="B172" s="19">
        <v>62</v>
      </c>
      <c r="C172" s="19" t="str">
        <f t="shared" si="6"/>
        <v>Adulto Mayor</v>
      </c>
      <c r="D172" s="19" t="s">
        <v>48</v>
      </c>
      <c r="E172" s="19" t="s">
        <v>57</v>
      </c>
      <c r="F172" s="19" t="s">
        <v>43</v>
      </c>
      <c r="G172" s="19" t="s">
        <v>44</v>
      </c>
      <c r="H172" s="19" t="s">
        <v>49</v>
      </c>
      <c r="I172" s="19" t="s">
        <v>45</v>
      </c>
      <c r="J172" s="25">
        <v>2016</v>
      </c>
      <c r="K172" s="25">
        <v>0</v>
      </c>
      <c r="L172" s="15">
        <v>1</v>
      </c>
      <c r="M172" s="15">
        <v>0</v>
      </c>
      <c r="N172" s="15">
        <v>0</v>
      </c>
      <c r="O172" s="45">
        <f t="shared" si="7"/>
        <v>0.25</v>
      </c>
      <c r="P172" s="46" t="str">
        <f t="shared" si="8"/>
        <v>NINGUNO</v>
      </c>
    </row>
    <row r="173" spans="1:16" ht="15" x14ac:dyDescent="0.25">
      <c r="A173" s="5" t="s">
        <v>381</v>
      </c>
      <c r="B173" s="19">
        <v>51</v>
      </c>
      <c r="C173" s="19" t="str">
        <f t="shared" si="6"/>
        <v>Adulto</v>
      </c>
      <c r="D173" s="19" t="s">
        <v>41</v>
      </c>
      <c r="E173" s="19" t="s">
        <v>112</v>
      </c>
      <c r="F173" s="19" t="s">
        <v>43</v>
      </c>
      <c r="G173" s="19" t="s">
        <v>44</v>
      </c>
      <c r="H173" s="19" t="s">
        <v>49</v>
      </c>
      <c r="I173" s="19" t="s">
        <v>49</v>
      </c>
      <c r="J173" s="25">
        <v>2000</v>
      </c>
      <c r="K173" s="25">
        <v>0</v>
      </c>
      <c r="L173" s="15">
        <v>0</v>
      </c>
      <c r="M173" s="15">
        <v>1</v>
      </c>
      <c r="N173" s="15">
        <v>0</v>
      </c>
      <c r="O173" s="45">
        <f t="shared" si="7"/>
        <v>0.25</v>
      </c>
      <c r="P173" s="46" t="str">
        <f t="shared" si="8"/>
        <v>NINGUNO</v>
      </c>
    </row>
    <row r="174" spans="1:16" ht="15" x14ac:dyDescent="0.25">
      <c r="A174" s="5" t="s">
        <v>382</v>
      </c>
      <c r="B174" s="19">
        <v>53</v>
      </c>
      <c r="C174" s="19" t="str">
        <f t="shared" si="6"/>
        <v>Adulto</v>
      </c>
      <c r="D174" s="19" t="s">
        <v>41</v>
      </c>
      <c r="E174" s="19" t="s">
        <v>71</v>
      </c>
      <c r="F174" s="19" t="s">
        <v>43</v>
      </c>
      <c r="G174" s="19" t="s">
        <v>44</v>
      </c>
      <c r="H174" s="19" t="s">
        <v>45</v>
      </c>
      <c r="I174" s="19" t="s">
        <v>45</v>
      </c>
      <c r="J174" s="25">
        <v>2010</v>
      </c>
      <c r="K174" s="25">
        <v>1</v>
      </c>
      <c r="L174" s="15">
        <v>0</v>
      </c>
      <c r="M174" s="15">
        <v>1</v>
      </c>
      <c r="N174" s="15">
        <v>0</v>
      </c>
      <c r="O174" s="45">
        <f t="shared" si="7"/>
        <v>0.5</v>
      </c>
      <c r="P174" s="46" t="str">
        <f t="shared" si="8"/>
        <v>BAJO</v>
      </c>
    </row>
    <row r="175" spans="1:16" ht="15" x14ac:dyDescent="0.25">
      <c r="A175" s="5" t="s">
        <v>383</v>
      </c>
      <c r="B175" s="19">
        <v>51</v>
      </c>
      <c r="C175" s="19" t="str">
        <f t="shared" si="6"/>
        <v>Adulto</v>
      </c>
      <c r="D175" s="19" t="s">
        <v>48</v>
      </c>
      <c r="E175" s="19" t="s">
        <v>74</v>
      </c>
      <c r="F175" s="19" t="s">
        <v>50</v>
      </c>
      <c r="G175" s="19" t="s">
        <v>44</v>
      </c>
      <c r="H175" s="19" t="s">
        <v>49</v>
      </c>
      <c r="I175" s="19" t="s">
        <v>49</v>
      </c>
      <c r="J175" s="25">
        <v>2005</v>
      </c>
      <c r="K175" s="25">
        <v>1</v>
      </c>
      <c r="L175" s="15">
        <v>0</v>
      </c>
      <c r="M175" s="15">
        <v>1</v>
      </c>
      <c r="N175" s="15">
        <v>0</v>
      </c>
      <c r="O175" s="45">
        <f t="shared" si="7"/>
        <v>0.5</v>
      </c>
      <c r="P175" s="46" t="str">
        <f t="shared" si="8"/>
        <v>BAJO</v>
      </c>
    </row>
    <row r="176" spans="1:16" ht="15" x14ac:dyDescent="0.25">
      <c r="A176" s="5" t="s">
        <v>384</v>
      </c>
      <c r="B176" s="19">
        <v>51</v>
      </c>
      <c r="C176" s="19" t="str">
        <f t="shared" si="6"/>
        <v>Adulto</v>
      </c>
      <c r="D176" s="19" t="s">
        <v>48</v>
      </c>
      <c r="E176" s="19" t="s">
        <v>113</v>
      </c>
      <c r="F176" s="19" t="s">
        <v>43</v>
      </c>
      <c r="G176" s="19" t="s">
        <v>70</v>
      </c>
      <c r="H176" s="19" t="s">
        <v>45</v>
      </c>
      <c r="I176" s="19" t="s">
        <v>51</v>
      </c>
      <c r="J176" s="25">
        <v>2012</v>
      </c>
      <c r="K176" s="25">
        <v>1</v>
      </c>
      <c r="L176" s="15">
        <v>0</v>
      </c>
      <c r="M176" s="15">
        <v>1</v>
      </c>
      <c r="N176" s="15">
        <v>1</v>
      </c>
      <c r="O176" s="45">
        <f t="shared" si="7"/>
        <v>0.75</v>
      </c>
      <c r="P176" s="46" t="str">
        <f t="shared" si="8"/>
        <v>MEDIO</v>
      </c>
    </row>
    <row r="177" spans="1:16" ht="15" x14ac:dyDescent="0.25">
      <c r="A177" s="5" t="s">
        <v>385</v>
      </c>
      <c r="B177" s="19">
        <v>46</v>
      </c>
      <c r="C177" s="19" t="str">
        <f t="shared" si="6"/>
        <v>Adulto</v>
      </c>
      <c r="D177" s="19" t="s">
        <v>48</v>
      </c>
      <c r="E177" s="19" t="s">
        <v>72</v>
      </c>
      <c r="F177" s="19" t="s">
        <v>43</v>
      </c>
      <c r="G177" s="19" t="s">
        <v>44</v>
      </c>
      <c r="H177" s="19" t="s">
        <v>49</v>
      </c>
      <c r="I177" s="19" t="s">
        <v>49</v>
      </c>
      <c r="J177" s="25">
        <v>2010</v>
      </c>
      <c r="K177" s="25">
        <v>0</v>
      </c>
      <c r="L177" s="15">
        <v>1</v>
      </c>
      <c r="M177" s="15">
        <v>0</v>
      </c>
      <c r="N177" s="15">
        <v>1</v>
      </c>
      <c r="O177" s="45">
        <f t="shared" si="7"/>
        <v>0.5</v>
      </c>
      <c r="P177" s="46" t="str">
        <f t="shared" si="8"/>
        <v>BAJO</v>
      </c>
    </row>
    <row r="178" spans="1:16" ht="15" x14ac:dyDescent="0.25">
      <c r="A178" s="5" t="s">
        <v>386</v>
      </c>
      <c r="B178" s="19">
        <v>51</v>
      </c>
      <c r="C178" s="19" t="str">
        <f t="shared" si="6"/>
        <v>Adulto</v>
      </c>
      <c r="D178" s="19" t="s">
        <v>41</v>
      </c>
      <c r="E178" s="19" t="s">
        <v>114</v>
      </c>
      <c r="F178" s="19" t="s">
        <v>43</v>
      </c>
      <c r="G178" s="19" t="s">
        <v>70</v>
      </c>
      <c r="H178" s="19" t="s">
        <v>49</v>
      </c>
      <c r="I178" s="19" t="s">
        <v>49</v>
      </c>
      <c r="J178" s="25">
        <v>2010</v>
      </c>
      <c r="K178" s="25">
        <v>1</v>
      </c>
      <c r="L178" s="15">
        <v>0</v>
      </c>
      <c r="M178" s="15">
        <v>1</v>
      </c>
      <c r="N178" s="15">
        <v>1</v>
      </c>
      <c r="O178" s="45">
        <f t="shared" si="7"/>
        <v>0.75</v>
      </c>
      <c r="P178" s="46" t="str">
        <f t="shared" si="8"/>
        <v>MEDIO</v>
      </c>
    </row>
    <row r="179" spans="1:16" ht="15" x14ac:dyDescent="0.25">
      <c r="A179" s="5" t="s">
        <v>387</v>
      </c>
      <c r="B179" s="19">
        <v>51</v>
      </c>
      <c r="C179" s="19" t="str">
        <f t="shared" si="6"/>
        <v>Adulto</v>
      </c>
      <c r="D179" s="19" t="s">
        <v>48</v>
      </c>
      <c r="E179" s="19" t="s">
        <v>115</v>
      </c>
      <c r="F179" s="19" t="s">
        <v>43</v>
      </c>
      <c r="G179" s="19" t="s">
        <v>44</v>
      </c>
      <c r="H179" s="19" t="s">
        <v>45</v>
      </c>
      <c r="I179" s="19" t="s">
        <v>45</v>
      </c>
      <c r="J179" s="25">
        <v>2010</v>
      </c>
      <c r="K179" s="25">
        <v>0</v>
      </c>
      <c r="L179" s="15">
        <v>0</v>
      </c>
      <c r="M179" s="15">
        <v>0</v>
      </c>
      <c r="N179" s="15">
        <v>0</v>
      </c>
      <c r="O179" s="45">
        <f t="shared" si="7"/>
        <v>0</v>
      </c>
      <c r="P179" s="46" t="str">
        <f t="shared" si="8"/>
        <v>NINGUNO</v>
      </c>
    </row>
    <row r="180" spans="1:16" ht="15" x14ac:dyDescent="0.25">
      <c r="A180" s="5" t="s">
        <v>388</v>
      </c>
      <c r="B180" s="19">
        <v>57</v>
      </c>
      <c r="C180" s="19" t="str">
        <f t="shared" si="6"/>
        <v>Adulto</v>
      </c>
      <c r="D180" s="19" t="s">
        <v>48</v>
      </c>
      <c r="E180" s="19" t="s">
        <v>42</v>
      </c>
      <c r="F180" s="19" t="s">
        <v>43</v>
      </c>
      <c r="G180" s="19" t="s">
        <v>47</v>
      </c>
      <c r="H180" s="19" t="s">
        <v>51</v>
      </c>
      <c r="I180" s="19" t="s">
        <v>65</v>
      </c>
      <c r="J180" s="25">
        <v>2016</v>
      </c>
      <c r="K180" s="25">
        <v>0</v>
      </c>
      <c r="L180" s="15">
        <v>0</v>
      </c>
      <c r="M180" s="15">
        <v>0</v>
      </c>
      <c r="N180" s="15">
        <v>1</v>
      </c>
      <c r="O180" s="45">
        <f t="shared" si="7"/>
        <v>0.25</v>
      </c>
      <c r="P180" s="46" t="str">
        <f t="shared" si="8"/>
        <v>NINGUNO</v>
      </c>
    </row>
    <row r="181" spans="1:16" ht="15" x14ac:dyDescent="0.25">
      <c r="A181" s="5" t="s">
        <v>389</v>
      </c>
      <c r="B181" s="19">
        <v>54</v>
      </c>
      <c r="C181" s="19" t="str">
        <f t="shared" si="6"/>
        <v>Adulto</v>
      </c>
      <c r="D181" s="19" t="s">
        <v>41</v>
      </c>
      <c r="E181" s="19" t="s">
        <v>109</v>
      </c>
      <c r="F181" s="19" t="s">
        <v>43</v>
      </c>
      <c r="G181" s="19" t="s">
        <v>47</v>
      </c>
      <c r="H181" s="19" t="s">
        <v>51</v>
      </c>
      <c r="I181" s="19" t="s">
        <v>51</v>
      </c>
      <c r="J181" s="25">
        <v>2010</v>
      </c>
      <c r="K181" s="25">
        <v>1</v>
      </c>
      <c r="L181" s="15">
        <v>1</v>
      </c>
      <c r="M181" s="15">
        <v>1</v>
      </c>
      <c r="N181" s="15">
        <v>0</v>
      </c>
      <c r="O181" s="45">
        <f t="shared" si="7"/>
        <v>0.75</v>
      </c>
      <c r="P181" s="46" t="str">
        <f t="shared" si="8"/>
        <v>MEDIO</v>
      </c>
    </row>
    <row r="182" spans="1:16" ht="15" x14ac:dyDescent="0.25">
      <c r="A182" s="5" t="s">
        <v>390</v>
      </c>
      <c r="B182" s="19">
        <v>53</v>
      </c>
      <c r="C182" s="19" t="str">
        <f t="shared" si="6"/>
        <v>Adulto</v>
      </c>
      <c r="D182" s="19" t="s">
        <v>48</v>
      </c>
      <c r="E182" s="19" t="s">
        <v>116</v>
      </c>
      <c r="F182" s="19" t="s">
        <v>43</v>
      </c>
      <c r="G182" s="19" t="s">
        <v>47</v>
      </c>
      <c r="H182" s="19" t="s">
        <v>45</v>
      </c>
      <c r="I182" s="19" t="s">
        <v>51</v>
      </c>
      <c r="J182" s="25">
        <v>2016</v>
      </c>
      <c r="K182" s="25">
        <v>0</v>
      </c>
      <c r="L182" s="15">
        <v>0</v>
      </c>
      <c r="M182" s="15">
        <v>0</v>
      </c>
      <c r="N182" s="15">
        <v>0</v>
      </c>
      <c r="O182" s="45">
        <f t="shared" si="7"/>
        <v>0</v>
      </c>
      <c r="P182" s="46" t="str">
        <f t="shared" si="8"/>
        <v>NINGUNO</v>
      </c>
    </row>
    <row r="183" spans="1:16" ht="15" x14ac:dyDescent="0.25">
      <c r="A183" s="5" t="s">
        <v>391</v>
      </c>
      <c r="B183" s="19">
        <v>51</v>
      </c>
      <c r="C183" s="19" t="str">
        <f t="shared" si="6"/>
        <v>Adulto</v>
      </c>
      <c r="D183" s="19" t="s">
        <v>41</v>
      </c>
      <c r="E183" s="19" t="s">
        <v>117</v>
      </c>
      <c r="F183" s="19" t="s">
        <v>43</v>
      </c>
      <c r="G183" s="19" t="s">
        <v>47</v>
      </c>
      <c r="H183" s="19" t="s">
        <v>51</v>
      </c>
      <c r="I183" s="19" t="s">
        <v>65</v>
      </c>
      <c r="J183" s="25">
        <v>2017</v>
      </c>
      <c r="K183" s="25">
        <v>0</v>
      </c>
      <c r="L183" s="15">
        <v>0</v>
      </c>
      <c r="M183" s="15">
        <v>0</v>
      </c>
      <c r="N183" s="15">
        <v>0</v>
      </c>
      <c r="O183" s="45">
        <f t="shared" si="7"/>
        <v>0</v>
      </c>
      <c r="P183" s="46" t="str">
        <f t="shared" si="8"/>
        <v>NINGUNO</v>
      </c>
    </row>
    <row r="184" spans="1:16" ht="15" x14ac:dyDescent="0.25">
      <c r="A184" s="5" t="s">
        <v>392</v>
      </c>
      <c r="B184" s="19">
        <v>56</v>
      </c>
      <c r="C184" s="19" t="str">
        <f t="shared" si="6"/>
        <v>Adulto</v>
      </c>
      <c r="D184" s="19" t="s">
        <v>41</v>
      </c>
      <c r="E184" s="19" t="s">
        <v>42</v>
      </c>
      <c r="F184" s="19" t="s">
        <v>43</v>
      </c>
      <c r="G184" s="19" t="s">
        <v>47</v>
      </c>
      <c r="H184" s="19" t="s">
        <v>51</v>
      </c>
      <c r="I184" s="19" t="s">
        <v>51</v>
      </c>
      <c r="J184" s="25">
        <v>2015</v>
      </c>
      <c r="K184" s="25">
        <v>0</v>
      </c>
      <c r="L184" s="15">
        <v>0</v>
      </c>
      <c r="M184" s="15">
        <v>1</v>
      </c>
      <c r="N184" s="15">
        <v>1</v>
      </c>
      <c r="O184" s="45">
        <f t="shared" si="7"/>
        <v>0.5</v>
      </c>
      <c r="P184" s="46" t="str">
        <f t="shared" si="8"/>
        <v>BAJO</v>
      </c>
    </row>
    <row r="185" spans="1:16" ht="15" x14ac:dyDescent="0.25">
      <c r="A185" s="5" t="s">
        <v>393</v>
      </c>
      <c r="B185" s="19">
        <v>51</v>
      </c>
      <c r="C185" s="19" t="str">
        <f t="shared" si="6"/>
        <v>Adulto</v>
      </c>
      <c r="D185" s="19" t="s">
        <v>41</v>
      </c>
      <c r="E185" s="19" t="s">
        <v>60</v>
      </c>
      <c r="F185" s="19" t="s">
        <v>43</v>
      </c>
      <c r="G185" s="19" t="s">
        <v>44</v>
      </c>
      <c r="H185" s="19" t="s">
        <v>45</v>
      </c>
      <c r="I185" s="19" t="s">
        <v>51</v>
      </c>
      <c r="J185" s="25">
        <v>2011</v>
      </c>
      <c r="K185" s="25">
        <v>1</v>
      </c>
      <c r="L185" s="15">
        <v>0</v>
      </c>
      <c r="M185" s="15">
        <v>0</v>
      </c>
      <c r="N185" s="15">
        <v>1</v>
      </c>
      <c r="O185" s="45">
        <f t="shared" si="7"/>
        <v>0.5</v>
      </c>
      <c r="P185" s="46" t="str">
        <f t="shared" si="8"/>
        <v>BAJO</v>
      </c>
    </row>
    <row r="186" spans="1:16" ht="15" x14ac:dyDescent="0.25">
      <c r="A186" s="5" t="s">
        <v>394</v>
      </c>
      <c r="B186" s="19">
        <v>50</v>
      </c>
      <c r="C186" s="19" t="str">
        <f t="shared" si="6"/>
        <v>Adulto</v>
      </c>
      <c r="D186" s="19" t="s">
        <v>41</v>
      </c>
      <c r="E186" s="19" t="s">
        <v>60</v>
      </c>
      <c r="F186" s="19" t="s">
        <v>43</v>
      </c>
      <c r="G186" s="19" t="s">
        <v>44</v>
      </c>
      <c r="H186" s="19" t="s">
        <v>45</v>
      </c>
      <c r="I186" s="19" t="s">
        <v>45</v>
      </c>
      <c r="J186" s="25">
        <v>2015</v>
      </c>
      <c r="K186" s="25">
        <v>0</v>
      </c>
      <c r="L186" s="15">
        <v>1</v>
      </c>
      <c r="M186" s="15">
        <v>1</v>
      </c>
      <c r="N186" s="15">
        <v>0</v>
      </c>
      <c r="O186" s="45">
        <f t="shared" si="7"/>
        <v>0.5</v>
      </c>
      <c r="P186" s="46" t="str">
        <f t="shared" si="8"/>
        <v>BAJO</v>
      </c>
    </row>
    <row r="187" spans="1:16" ht="15" x14ac:dyDescent="0.25">
      <c r="A187" s="5" t="s">
        <v>395</v>
      </c>
      <c r="B187" s="19">
        <v>55</v>
      </c>
      <c r="C187" s="19" t="str">
        <f t="shared" si="6"/>
        <v>Adulto</v>
      </c>
      <c r="D187" s="19" t="s">
        <v>48</v>
      </c>
      <c r="E187" s="19" t="s">
        <v>42</v>
      </c>
      <c r="F187" s="19" t="s">
        <v>50</v>
      </c>
      <c r="G187" s="19" t="s">
        <v>47</v>
      </c>
      <c r="H187" s="19" t="s">
        <v>51</v>
      </c>
      <c r="I187" s="19" t="s">
        <v>51</v>
      </c>
      <c r="J187" s="25">
        <v>2017</v>
      </c>
      <c r="K187" s="25">
        <v>0</v>
      </c>
      <c r="L187" s="15">
        <v>0</v>
      </c>
      <c r="M187" s="15">
        <v>0</v>
      </c>
      <c r="N187" s="15">
        <v>0</v>
      </c>
      <c r="O187" s="45">
        <f t="shared" si="7"/>
        <v>0</v>
      </c>
      <c r="P187" s="46" t="str">
        <f t="shared" si="8"/>
        <v>NINGUNO</v>
      </c>
    </row>
    <row r="188" spans="1:16" ht="15" x14ac:dyDescent="0.25">
      <c r="A188" s="5" t="s">
        <v>396</v>
      </c>
      <c r="B188" s="19">
        <v>56</v>
      </c>
      <c r="C188" s="19" t="str">
        <f t="shared" si="6"/>
        <v>Adulto</v>
      </c>
      <c r="D188" s="19" t="s">
        <v>48</v>
      </c>
      <c r="E188" s="19" t="s">
        <v>42</v>
      </c>
      <c r="F188" s="19" t="s">
        <v>43</v>
      </c>
      <c r="G188" s="19" t="s">
        <v>44</v>
      </c>
      <c r="H188" s="19" t="s">
        <v>49</v>
      </c>
      <c r="I188" s="19" t="s">
        <v>49</v>
      </c>
      <c r="J188" s="25">
        <v>2011</v>
      </c>
      <c r="K188" s="25">
        <v>1</v>
      </c>
      <c r="L188" s="15">
        <v>1</v>
      </c>
      <c r="M188" s="15">
        <v>0</v>
      </c>
      <c r="N188" s="15">
        <v>0</v>
      </c>
      <c r="O188" s="45">
        <f t="shared" si="7"/>
        <v>0.5</v>
      </c>
      <c r="P188" s="46" t="str">
        <f t="shared" si="8"/>
        <v>BAJO</v>
      </c>
    </row>
    <row r="189" spans="1:16" ht="15" x14ac:dyDescent="0.25">
      <c r="A189" s="5" t="s">
        <v>397</v>
      </c>
      <c r="B189" s="19">
        <v>51</v>
      </c>
      <c r="C189" s="19" t="str">
        <f t="shared" si="6"/>
        <v>Adulto</v>
      </c>
      <c r="D189" s="19" t="s">
        <v>41</v>
      </c>
      <c r="E189" s="19" t="s">
        <v>42</v>
      </c>
      <c r="F189" s="19" t="s">
        <v>43</v>
      </c>
      <c r="G189" s="19" t="s">
        <v>70</v>
      </c>
      <c r="H189" s="19" t="s">
        <v>45</v>
      </c>
      <c r="I189" s="19" t="s">
        <v>45</v>
      </c>
      <c r="J189" s="25">
        <v>2014</v>
      </c>
      <c r="K189" s="25">
        <v>1</v>
      </c>
      <c r="L189" s="15">
        <v>1</v>
      </c>
      <c r="M189" s="15">
        <v>0</v>
      </c>
      <c r="N189" s="15">
        <v>1</v>
      </c>
      <c r="O189" s="45">
        <f t="shared" si="7"/>
        <v>0.75</v>
      </c>
      <c r="P189" s="46" t="str">
        <f t="shared" si="8"/>
        <v>MEDIO</v>
      </c>
    </row>
    <row r="190" spans="1:16" ht="15" x14ac:dyDescent="0.25">
      <c r="A190" s="5" t="s">
        <v>398</v>
      </c>
      <c r="B190" s="19">
        <v>50</v>
      </c>
      <c r="C190" s="19" t="str">
        <f t="shared" si="6"/>
        <v>Adulto</v>
      </c>
      <c r="D190" s="19" t="s">
        <v>48</v>
      </c>
      <c r="E190" s="19" t="s">
        <v>42</v>
      </c>
      <c r="F190" s="19" t="s">
        <v>43</v>
      </c>
      <c r="G190" s="19" t="s">
        <v>47</v>
      </c>
      <c r="H190" s="19" t="s">
        <v>51</v>
      </c>
      <c r="I190" s="19" t="s">
        <v>51</v>
      </c>
      <c r="J190" s="25">
        <v>2011</v>
      </c>
      <c r="K190" s="25">
        <v>1</v>
      </c>
      <c r="L190" s="15">
        <v>0</v>
      </c>
      <c r="M190" s="15">
        <v>0</v>
      </c>
      <c r="N190" s="15">
        <v>0</v>
      </c>
      <c r="O190" s="45">
        <f t="shared" si="7"/>
        <v>0.25</v>
      </c>
      <c r="P190" s="46" t="str">
        <f t="shared" si="8"/>
        <v>NINGUNO</v>
      </c>
    </row>
    <row r="191" spans="1:16" ht="15.75" customHeight="1" x14ac:dyDescent="0.25">
      <c r="A191" s="5" t="s">
        <v>399</v>
      </c>
      <c r="B191" s="19">
        <v>23</v>
      </c>
      <c r="C191" s="19" t="str">
        <f t="shared" si="6"/>
        <v>Adulto Joven</v>
      </c>
      <c r="D191" s="19" t="s">
        <v>48</v>
      </c>
      <c r="E191" s="19" t="s">
        <v>57</v>
      </c>
      <c r="F191" s="19" t="s">
        <v>43</v>
      </c>
      <c r="G191" s="19" t="s">
        <v>47</v>
      </c>
      <c r="H191" s="19" t="s">
        <v>45</v>
      </c>
      <c r="I191" s="19" t="s">
        <v>51</v>
      </c>
      <c r="J191" s="25">
        <v>2012</v>
      </c>
      <c r="K191" s="25">
        <v>1</v>
      </c>
      <c r="L191" s="19">
        <v>0</v>
      </c>
      <c r="M191" s="19">
        <v>1</v>
      </c>
      <c r="N191" s="15">
        <v>0</v>
      </c>
      <c r="O191" s="45">
        <f t="shared" si="7"/>
        <v>0.5</v>
      </c>
      <c r="P191" s="46" t="str">
        <f t="shared" si="8"/>
        <v>BAJO</v>
      </c>
    </row>
    <row r="192" spans="1:16" ht="15.75" customHeight="1" x14ac:dyDescent="0.25">
      <c r="A192" s="5" t="s">
        <v>400</v>
      </c>
      <c r="B192" s="19">
        <v>40</v>
      </c>
      <c r="C192" s="19" t="str">
        <f t="shared" si="6"/>
        <v>Adulto</v>
      </c>
      <c r="D192" s="19" t="s">
        <v>41</v>
      </c>
      <c r="E192" s="19" t="s">
        <v>118</v>
      </c>
      <c r="F192" s="19" t="s">
        <v>43</v>
      </c>
      <c r="G192" s="19" t="s">
        <v>47</v>
      </c>
      <c r="H192" s="19" t="s">
        <v>51</v>
      </c>
      <c r="I192" s="19" t="s">
        <v>51</v>
      </c>
      <c r="J192" s="25">
        <v>2010</v>
      </c>
      <c r="K192" s="25">
        <v>0</v>
      </c>
      <c r="L192" s="19">
        <v>0</v>
      </c>
      <c r="M192" s="19">
        <v>1</v>
      </c>
      <c r="N192" s="15">
        <v>1</v>
      </c>
      <c r="O192" s="45">
        <f t="shared" si="7"/>
        <v>0.5</v>
      </c>
      <c r="P192" s="46" t="str">
        <f t="shared" si="8"/>
        <v>BAJO</v>
      </c>
    </row>
    <row r="193" spans="1:16" ht="15.75" customHeight="1" x14ac:dyDescent="0.25">
      <c r="A193" s="5" t="s">
        <v>401</v>
      </c>
      <c r="B193" s="19">
        <v>23</v>
      </c>
      <c r="C193" s="19" t="str">
        <f t="shared" si="6"/>
        <v>Adulto Joven</v>
      </c>
      <c r="D193" s="19" t="s">
        <v>48</v>
      </c>
      <c r="E193" s="19" t="s">
        <v>119</v>
      </c>
      <c r="F193" s="19" t="s">
        <v>43</v>
      </c>
      <c r="G193" s="19" t="s">
        <v>44</v>
      </c>
      <c r="H193" s="19" t="s">
        <v>45</v>
      </c>
      <c r="I193" s="19" t="s">
        <v>65</v>
      </c>
      <c r="J193" s="25">
        <v>2011</v>
      </c>
      <c r="K193" s="25">
        <v>1</v>
      </c>
      <c r="L193" s="19">
        <v>0</v>
      </c>
      <c r="M193" s="19">
        <v>1</v>
      </c>
      <c r="N193" s="15">
        <v>1</v>
      </c>
      <c r="O193" s="45">
        <f t="shared" si="7"/>
        <v>0.75</v>
      </c>
      <c r="P193" s="46" t="str">
        <f t="shared" si="8"/>
        <v>MEDIO</v>
      </c>
    </row>
    <row r="194" spans="1:16" ht="15.75" customHeight="1" x14ac:dyDescent="0.25">
      <c r="A194" s="5" t="s">
        <v>402</v>
      </c>
      <c r="B194" s="19">
        <v>24</v>
      </c>
      <c r="C194" s="19" t="str">
        <f t="shared" si="6"/>
        <v>Adulto Joven</v>
      </c>
      <c r="D194" s="19" t="s">
        <v>48</v>
      </c>
      <c r="E194" s="19" t="s">
        <v>120</v>
      </c>
      <c r="F194" s="19" t="s">
        <v>43</v>
      </c>
      <c r="G194" s="19" t="s">
        <v>44</v>
      </c>
      <c r="H194" s="19" t="s">
        <v>45</v>
      </c>
      <c r="I194" s="19" t="s">
        <v>51</v>
      </c>
      <c r="J194" s="25">
        <v>2012</v>
      </c>
      <c r="K194" s="25">
        <v>0</v>
      </c>
      <c r="L194" s="19">
        <v>0</v>
      </c>
      <c r="M194" s="19">
        <v>1</v>
      </c>
      <c r="N194" s="15">
        <v>1</v>
      </c>
      <c r="O194" s="45">
        <f t="shared" si="7"/>
        <v>0.5</v>
      </c>
      <c r="P194" s="46" t="str">
        <f t="shared" si="8"/>
        <v>BAJO</v>
      </c>
    </row>
    <row r="195" spans="1:16" ht="15.75" customHeight="1" x14ac:dyDescent="0.25">
      <c r="A195" s="5" t="s">
        <v>403</v>
      </c>
      <c r="B195" s="19">
        <v>21</v>
      </c>
      <c r="C195" s="19" t="str">
        <f t="shared" si="6"/>
        <v>Adulto Joven</v>
      </c>
      <c r="D195" s="19" t="s">
        <v>48</v>
      </c>
      <c r="E195" s="19" t="s">
        <v>121</v>
      </c>
      <c r="F195" s="19" t="s">
        <v>50</v>
      </c>
      <c r="G195" s="19" t="s">
        <v>44</v>
      </c>
      <c r="H195" s="19" t="s">
        <v>49</v>
      </c>
      <c r="I195" s="19" t="s">
        <v>49</v>
      </c>
      <c r="J195" s="25">
        <v>2013</v>
      </c>
      <c r="K195" s="25">
        <v>1</v>
      </c>
      <c r="L195" s="19">
        <v>0</v>
      </c>
      <c r="M195" s="19">
        <v>1</v>
      </c>
      <c r="N195" s="15">
        <v>0</v>
      </c>
      <c r="O195" s="45">
        <f t="shared" si="7"/>
        <v>0.5</v>
      </c>
      <c r="P195" s="46" t="str">
        <f t="shared" si="8"/>
        <v>BAJO</v>
      </c>
    </row>
    <row r="196" spans="1:16" ht="15.75" customHeight="1" x14ac:dyDescent="0.25">
      <c r="A196" s="5" t="s">
        <v>404</v>
      </c>
      <c r="B196" s="19">
        <v>62</v>
      </c>
      <c r="C196" s="19" t="str">
        <f t="shared" si="6"/>
        <v>Adulto Mayor</v>
      </c>
      <c r="D196" s="19" t="s">
        <v>48</v>
      </c>
      <c r="E196" s="19" t="s">
        <v>122</v>
      </c>
      <c r="F196" s="19" t="s">
        <v>43</v>
      </c>
      <c r="G196" s="19" t="s">
        <v>44</v>
      </c>
      <c r="H196" s="19" t="s">
        <v>51</v>
      </c>
      <c r="I196" s="19" t="s">
        <v>65</v>
      </c>
      <c r="J196" s="25">
        <v>2015</v>
      </c>
      <c r="K196" s="25">
        <v>0</v>
      </c>
      <c r="L196" s="19">
        <v>0</v>
      </c>
      <c r="M196" s="19">
        <v>0</v>
      </c>
      <c r="N196" s="15">
        <v>0</v>
      </c>
      <c r="O196" s="45">
        <f t="shared" si="7"/>
        <v>0</v>
      </c>
      <c r="P196" s="46" t="str">
        <f t="shared" si="8"/>
        <v>NINGUNO</v>
      </c>
    </row>
    <row r="197" spans="1:16" ht="15.75" customHeight="1" x14ac:dyDescent="0.25">
      <c r="A197" s="5" t="s">
        <v>405</v>
      </c>
      <c r="B197" s="19">
        <v>26</v>
      </c>
      <c r="C197" s="19" t="str">
        <f t="shared" ref="C197:C227" si="9">IF((B197&lt;18),"Niño/Adolescente",(IF(AND((B197&gt;17),(B197&lt;30)),"Adulto Joven",(IF(AND((B197&gt;29),(B197&lt;60)),"Adulto","Adulto Mayor")))))</f>
        <v>Adulto Joven</v>
      </c>
      <c r="D197" s="19" t="s">
        <v>48</v>
      </c>
      <c r="E197" s="19" t="s">
        <v>83</v>
      </c>
      <c r="F197" s="19" t="s">
        <v>43</v>
      </c>
      <c r="G197" s="19" t="s">
        <v>47</v>
      </c>
      <c r="H197" s="19" t="s">
        <v>49</v>
      </c>
      <c r="I197" s="19" t="s">
        <v>49</v>
      </c>
      <c r="J197" s="25">
        <v>2009</v>
      </c>
      <c r="K197" s="25">
        <v>1</v>
      </c>
      <c r="L197" s="19">
        <v>0</v>
      </c>
      <c r="M197" s="19">
        <v>1</v>
      </c>
      <c r="N197" s="15">
        <v>0</v>
      </c>
      <c r="O197" s="45">
        <f t="shared" ref="O197:O229" si="10">(K197+L197+M197+N197)/4</f>
        <v>0.5</v>
      </c>
      <c r="P197" s="46" t="str">
        <f t="shared" ref="P197:P229" si="11">IF(AND(O197&gt;0.75,O197&lt;=1),"AVANZADO",IF(AND(O197&gt;0.5,O197&lt;=0.75),"MEDIO",IF(AND(O197&gt;0.25,O197&lt;=0.5),"BAJO","NINGUNO")))</f>
        <v>BAJO</v>
      </c>
    </row>
    <row r="198" spans="1:16" ht="15.75" customHeight="1" x14ac:dyDescent="0.25">
      <c r="A198" s="5" t="s">
        <v>406</v>
      </c>
      <c r="B198" s="19">
        <v>26</v>
      </c>
      <c r="C198" s="19" t="str">
        <f t="shared" si="9"/>
        <v>Adulto Joven</v>
      </c>
      <c r="D198" s="19" t="s">
        <v>48</v>
      </c>
      <c r="E198" s="19" t="s">
        <v>42</v>
      </c>
      <c r="F198" s="19" t="s">
        <v>43</v>
      </c>
      <c r="G198" s="19" t="s">
        <v>44</v>
      </c>
      <c r="H198" s="19" t="s">
        <v>45</v>
      </c>
      <c r="I198" s="19" t="s">
        <v>45</v>
      </c>
      <c r="J198" s="25">
        <v>2010</v>
      </c>
      <c r="K198" s="25">
        <v>1</v>
      </c>
      <c r="L198" s="19">
        <v>0</v>
      </c>
      <c r="M198" s="19">
        <v>0</v>
      </c>
      <c r="N198" s="15">
        <v>0</v>
      </c>
      <c r="O198" s="45">
        <f t="shared" si="10"/>
        <v>0.25</v>
      </c>
      <c r="P198" s="46" t="str">
        <f t="shared" si="11"/>
        <v>NINGUNO</v>
      </c>
    </row>
    <row r="199" spans="1:16" ht="15.75" customHeight="1" x14ac:dyDescent="0.25">
      <c r="A199" s="5" t="s">
        <v>407</v>
      </c>
      <c r="B199" s="19">
        <v>34</v>
      </c>
      <c r="C199" s="19" t="str">
        <f t="shared" si="9"/>
        <v>Adulto</v>
      </c>
      <c r="D199" s="19" t="s">
        <v>41</v>
      </c>
      <c r="E199" s="19" t="s">
        <v>42</v>
      </c>
      <c r="F199" s="19" t="s">
        <v>43</v>
      </c>
      <c r="G199" s="19" t="s">
        <v>70</v>
      </c>
      <c r="H199" s="19" t="s">
        <v>45</v>
      </c>
      <c r="I199" s="19" t="s">
        <v>45</v>
      </c>
      <c r="J199" s="25">
        <v>2007</v>
      </c>
      <c r="K199" s="25">
        <v>1</v>
      </c>
      <c r="L199" s="19">
        <v>0</v>
      </c>
      <c r="M199" s="19">
        <v>1</v>
      </c>
      <c r="N199" s="15">
        <v>0</v>
      </c>
      <c r="O199" s="45">
        <f t="shared" si="10"/>
        <v>0.5</v>
      </c>
      <c r="P199" s="46" t="str">
        <f t="shared" si="11"/>
        <v>BAJO</v>
      </c>
    </row>
    <row r="200" spans="1:16" ht="15.75" customHeight="1" x14ac:dyDescent="0.25">
      <c r="A200" s="5" t="s">
        <v>408</v>
      </c>
      <c r="B200" s="19">
        <v>60</v>
      </c>
      <c r="C200" s="19" t="str">
        <f t="shared" si="9"/>
        <v>Adulto Mayor</v>
      </c>
      <c r="D200" s="19" t="s">
        <v>48</v>
      </c>
      <c r="E200" s="19" t="s">
        <v>42</v>
      </c>
      <c r="F200" s="19" t="s">
        <v>43</v>
      </c>
      <c r="G200" s="19" t="s">
        <v>47</v>
      </c>
      <c r="H200" s="19" t="s">
        <v>51</v>
      </c>
      <c r="I200" s="19" t="s">
        <v>65</v>
      </c>
      <c r="J200" s="25">
        <v>2010</v>
      </c>
      <c r="K200" s="25">
        <v>1</v>
      </c>
      <c r="L200" s="19">
        <v>0</v>
      </c>
      <c r="M200" s="19">
        <v>0</v>
      </c>
      <c r="N200" s="15">
        <v>0</v>
      </c>
      <c r="O200" s="45">
        <f t="shared" si="10"/>
        <v>0.25</v>
      </c>
      <c r="P200" s="46" t="str">
        <f t="shared" si="11"/>
        <v>NINGUNO</v>
      </c>
    </row>
    <row r="201" spans="1:16" ht="15.75" customHeight="1" x14ac:dyDescent="0.25">
      <c r="A201" s="5" t="s">
        <v>409</v>
      </c>
      <c r="B201" s="19">
        <v>65</v>
      </c>
      <c r="C201" s="19" t="str">
        <f t="shared" si="9"/>
        <v>Adulto Mayor</v>
      </c>
      <c r="D201" s="19" t="s">
        <v>41</v>
      </c>
      <c r="E201" s="19" t="s">
        <v>42</v>
      </c>
      <c r="F201" s="19" t="s">
        <v>43</v>
      </c>
      <c r="G201" s="19" t="s">
        <v>68</v>
      </c>
      <c r="H201" s="19" t="s">
        <v>51</v>
      </c>
      <c r="I201" s="19" t="s">
        <v>65</v>
      </c>
      <c r="J201" s="25">
        <v>2018</v>
      </c>
      <c r="K201" s="25">
        <v>1</v>
      </c>
      <c r="L201" s="19">
        <v>0</v>
      </c>
      <c r="M201" s="19">
        <v>1</v>
      </c>
      <c r="N201" s="15">
        <v>0</v>
      </c>
      <c r="O201" s="45">
        <f t="shared" si="10"/>
        <v>0.5</v>
      </c>
      <c r="P201" s="46" t="str">
        <f t="shared" si="11"/>
        <v>BAJO</v>
      </c>
    </row>
    <row r="202" spans="1:16" ht="15.75" customHeight="1" x14ac:dyDescent="0.25">
      <c r="A202" s="5" t="s">
        <v>410</v>
      </c>
      <c r="B202" s="19">
        <v>22</v>
      </c>
      <c r="C202" s="19" t="str">
        <f t="shared" si="9"/>
        <v>Adulto Joven</v>
      </c>
      <c r="D202" s="19" t="s">
        <v>48</v>
      </c>
      <c r="E202" s="19" t="s">
        <v>123</v>
      </c>
      <c r="F202" s="19" t="s">
        <v>43</v>
      </c>
      <c r="G202" s="19" t="s">
        <v>47</v>
      </c>
      <c r="H202" s="19" t="s">
        <v>45</v>
      </c>
      <c r="I202" s="19" t="s">
        <v>45</v>
      </c>
      <c r="J202" s="25">
        <v>2009</v>
      </c>
      <c r="K202" s="25">
        <v>1</v>
      </c>
      <c r="L202" s="19">
        <v>0</v>
      </c>
      <c r="M202" s="19">
        <v>1</v>
      </c>
      <c r="N202" s="15">
        <v>1</v>
      </c>
      <c r="O202" s="45">
        <f t="shared" si="10"/>
        <v>0.75</v>
      </c>
      <c r="P202" s="46" t="str">
        <f t="shared" si="11"/>
        <v>MEDIO</v>
      </c>
    </row>
    <row r="203" spans="1:16" ht="15.75" customHeight="1" x14ac:dyDescent="0.25">
      <c r="A203" s="5" t="s">
        <v>411</v>
      </c>
      <c r="B203" s="19">
        <v>24</v>
      </c>
      <c r="C203" s="19" t="str">
        <f t="shared" si="9"/>
        <v>Adulto Joven</v>
      </c>
      <c r="D203" s="19" t="s">
        <v>48</v>
      </c>
      <c r="E203" s="19" t="s">
        <v>42</v>
      </c>
      <c r="F203" s="19" t="s">
        <v>43</v>
      </c>
      <c r="G203" s="19" t="s">
        <v>44</v>
      </c>
      <c r="H203" s="19" t="s">
        <v>49</v>
      </c>
      <c r="I203" s="19" t="s">
        <v>45</v>
      </c>
      <c r="J203" s="25">
        <v>2010</v>
      </c>
      <c r="K203" s="25">
        <v>0</v>
      </c>
      <c r="L203" s="19">
        <v>0</v>
      </c>
      <c r="M203" s="19">
        <v>1</v>
      </c>
      <c r="N203" s="15">
        <v>1</v>
      </c>
      <c r="O203" s="45">
        <f t="shared" si="10"/>
        <v>0.5</v>
      </c>
      <c r="P203" s="46" t="str">
        <f t="shared" si="11"/>
        <v>BAJO</v>
      </c>
    </row>
    <row r="204" spans="1:16" ht="15.75" customHeight="1" x14ac:dyDescent="0.25">
      <c r="A204" s="5" t="s">
        <v>412</v>
      </c>
      <c r="B204" s="19">
        <v>24</v>
      </c>
      <c r="C204" s="19" t="str">
        <f t="shared" si="9"/>
        <v>Adulto Joven</v>
      </c>
      <c r="D204" s="19" t="s">
        <v>41</v>
      </c>
      <c r="E204" s="19" t="s">
        <v>57</v>
      </c>
      <c r="F204" s="19" t="s">
        <v>43</v>
      </c>
      <c r="G204" s="19" t="s">
        <v>44</v>
      </c>
      <c r="H204" s="19" t="s">
        <v>45</v>
      </c>
      <c r="I204" s="19" t="s">
        <v>45</v>
      </c>
      <c r="J204" s="25">
        <v>2010</v>
      </c>
      <c r="K204" s="25">
        <v>1</v>
      </c>
      <c r="L204" s="19">
        <v>0</v>
      </c>
      <c r="M204" s="19">
        <v>1</v>
      </c>
      <c r="N204" s="15">
        <v>0</v>
      </c>
      <c r="O204" s="45">
        <f t="shared" si="10"/>
        <v>0.5</v>
      </c>
      <c r="P204" s="46" t="str">
        <f t="shared" si="11"/>
        <v>BAJO</v>
      </c>
    </row>
    <row r="205" spans="1:16" ht="15.75" customHeight="1" x14ac:dyDescent="0.25">
      <c r="A205" s="5" t="s">
        <v>413</v>
      </c>
      <c r="B205" s="19">
        <v>53</v>
      </c>
      <c r="C205" s="19" t="str">
        <f t="shared" si="9"/>
        <v>Adulto</v>
      </c>
      <c r="D205" s="19" t="s">
        <v>48</v>
      </c>
      <c r="E205" s="19" t="s">
        <v>42</v>
      </c>
      <c r="F205" s="19" t="s">
        <v>43</v>
      </c>
      <c r="G205" s="19" t="s">
        <v>47</v>
      </c>
      <c r="H205" s="19" t="s">
        <v>45</v>
      </c>
      <c r="I205" s="19" t="s">
        <v>45</v>
      </c>
      <c r="J205" s="25">
        <v>2014</v>
      </c>
      <c r="K205" s="25">
        <v>0</v>
      </c>
      <c r="L205" s="19">
        <v>0</v>
      </c>
      <c r="M205" s="19">
        <v>1</v>
      </c>
      <c r="N205" s="15">
        <v>0</v>
      </c>
      <c r="O205" s="45">
        <f t="shared" si="10"/>
        <v>0.25</v>
      </c>
      <c r="P205" s="46" t="str">
        <f t="shared" si="11"/>
        <v>NINGUNO</v>
      </c>
    </row>
    <row r="206" spans="1:16" ht="15.75" customHeight="1" x14ac:dyDescent="0.25">
      <c r="A206" s="5" t="s">
        <v>414</v>
      </c>
      <c r="B206" s="19">
        <v>22</v>
      </c>
      <c r="C206" s="19" t="str">
        <f t="shared" si="9"/>
        <v>Adulto Joven</v>
      </c>
      <c r="D206" s="19" t="s">
        <v>48</v>
      </c>
      <c r="E206" s="19" t="s">
        <v>124</v>
      </c>
      <c r="F206" s="19" t="s">
        <v>43</v>
      </c>
      <c r="G206" s="19" t="s">
        <v>44</v>
      </c>
      <c r="H206" s="19" t="s">
        <v>45</v>
      </c>
      <c r="I206" s="19" t="s">
        <v>45</v>
      </c>
      <c r="J206" s="25">
        <v>2009</v>
      </c>
      <c r="K206" s="25">
        <v>1</v>
      </c>
      <c r="L206" s="19">
        <v>0</v>
      </c>
      <c r="M206" s="19">
        <v>0</v>
      </c>
      <c r="N206" s="15">
        <v>0</v>
      </c>
      <c r="O206" s="45">
        <f t="shared" si="10"/>
        <v>0.25</v>
      </c>
      <c r="P206" s="46" t="str">
        <f t="shared" si="11"/>
        <v>NINGUNO</v>
      </c>
    </row>
    <row r="207" spans="1:16" ht="15.75" customHeight="1" x14ac:dyDescent="0.25">
      <c r="A207" s="5" t="s">
        <v>415</v>
      </c>
      <c r="B207" s="19">
        <v>25</v>
      </c>
      <c r="C207" s="19" t="str">
        <f t="shared" si="9"/>
        <v>Adulto Joven</v>
      </c>
      <c r="D207" s="19" t="s">
        <v>48</v>
      </c>
      <c r="E207" s="19" t="s">
        <v>42</v>
      </c>
      <c r="F207" s="19" t="s">
        <v>43</v>
      </c>
      <c r="G207" s="19" t="s">
        <v>44</v>
      </c>
      <c r="H207" s="19" t="s">
        <v>49</v>
      </c>
      <c r="I207" s="19" t="s">
        <v>49</v>
      </c>
      <c r="J207" s="25">
        <v>2009</v>
      </c>
      <c r="K207" s="25">
        <v>0</v>
      </c>
      <c r="L207" s="19">
        <v>0</v>
      </c>
      <c r="M207" s="19">
        <v>1</v>
      </c>
      <c r="N207" s="15">
        <v>1</v>
      </c>
      <c r="O207" s="45">
        <f t="shared" si="10"/>
        <v>0.5</v>
      </c>
      <c r="P207" s="46" t="str">
        <f t="shared" si="11"/>
        <v>BAJO</v>
      </c>
    </row>
    <row r="208" spans="1:16" ht="15.75" customHeight="1" x14ac:dyDescent="0.25">
      <c r="A208" s="5" t="s">
        <v>416</v>
      </c>
      <c r="B208" s="19">
        <v>47</v>
      </c>
      <c r="C208" s="19" t="str">
        <f t="shared" si="9"/>
        <v>Adulto</v>
      </c>
      <c r="D208" s="19" t="s">
        <v>41</v>
      </c>
      <c r="E208" s="19" t="s">
        <v>42</v>
      </c>
      <c r="F208" s="19" t="s">
        <v>43</v>
      </c>
      <c r="G208" s="19" t="s">
        <v>47</v>
      </c>
      <c r="H208" s="19" t="s">
        <v>51</v>
      </c>
      <c r="I208" s="19" t="s">
        <v>51</v>
      </c>
      <c r="J208" s="25">
        <v>2012</v>
      </c>
      <c r="K208" s="25">
        <v>0</v>
      </c>
      <c r="L208" s="19">
        <v>0</v>
      </c>
      <c r="M208" s="19">
        <v>0</v>
      </c>
      <c r="N208" s="15">
        <v>0</v>
      </c>
      <c r="O208" s="45">
        <f t="shared" si="10"/>
        <v>0</v>
      </c>
      <c r="P208" s="46" t="str">
        <f t="shared" si="11"/>
        <v>NINGUNO</v>
      </c>
    </row>
    <row r="209" spans="1:16" ht="15.75" customHeight="1" x14ac:dyDescent="0.25">
      <c r="A209" s="5" t="s">
        <v>417</v>
      </c>
      <c r="B209" s="19">
        <v>83</v>
      </c>
      <c r="C209" s="19" t="str">
        <f t="shared" si="9"/>
        <v>Adulto Mayor</v>
      </c>
      <c r="D209" s="19" t="s">
        <v>41</v>
      </c>
      <c r="E209" s="19" t="s">
        <v>42</v>
      </c>
      <c r="F209" s="19" t="s">
        <v>43</v>
      </c>
      <c r="G209" s="19" t="s">
        <v>47</v>
      </c>
      <c r="H209" s="19" t="s">
        <v>51</v>
      </c>
      <c r="I209" s="19" t="s">
        <v>51</v>
      </c>
      <c r="J209" s="25">
        <v>2008</v>
      </c>
      <c r="K209" s="25">
        <v>0</v>
      </c>
      <c r="L209" s="19">
        <v>0</v>
      </c>
      <c r="M209" s="19">
        <v>0</v>
      </c>
      <c r="N209" s="15">
        <v>0</v>
      </c>
      <c r="O209" s="45">
        <f t="shared" si="10"/>
        <v>0</v>
      </c>
      <c r="P209" s="46" t="str">
        <f t="shared" si="11"/>
        <v>NINGUNO</v>
      </c>
    </row>
    <row r="210" spans="1:16" ht="15.75" customHeight="1" x14ac:dyDescent="0.25">
      <c r="A210" s="5" t="s">
        <v>418</v>
      </c>
      <c r="B210" s="19">
        <v>27</v>
      </c>
      <c r="C210" s="19" t="str">
        <f t="shared" si="9"/>
        <v>Adulto Joven</v>
      </c>
      <c r="D210" s="19" t="s">
        <v>48</v>
      </c>
      <c r="E210" s="19" t="s">
        <v>42</v>
      </c>
      <c r="F210" s="19" t="s">
        <v>43</v>
      </c>
      <c r="G210" s="19" t="s">
        <v>47</v>
      </c>
      <c r="H210" s="19" t="s">
        <v>49</v>
      </c>
      <c r="I210" s="19" t="s">
        <v>49</v>
      </c>
      <c r="J210" s="25">
        <v>2010</v>
      </c>
      <c r="K210" s="25">
        <v>1</v>
      </c>
      <c r="L210" s="19">
        <v>0</v>
      </c>
      <c r="M210" s="19">
        <v>1</v>
      </c>
      <c r="N210" s="15">
        <v>0</v>
      </c>
      <c r="O210" s="45">
        <f t="shared" si="10"/>
        <v>0.5</v>
      </c>
      <c r="P210" s="46" t="str">
        <f t="shared" si="11"/>
        <v>BAJO</v>
      </c>
    </row>
    <row r="211" spans="1:16" ht="15" x14ac:dyDescent="0.25">
      <c r="A211" s="5" t="s">
        <v>419</v>
      </c>
      <c r="B211" s="19">
        <v>57</v>
      </c>
      <c r="C211" s="19" t="str">
        <f t="shared" si="9"/>
        <v>Adulto</v>
      </c>
      <c r="D211" s="19" t="s">
        <v>41</v>
      </c>
      <c r="E211" s="19" t="s">
        <v>42</v>
      </c>
      <c r="F211" s="19" t="s">
        <v>43</v>
      </c>
      <c r="G211" s="19" t="s">
        <v>44</v>
      </c>
      <c r="H211" s="19" t="s">
        <v>45</v>
      </c>
      <c r="I211" s="19" t="s">
        <v>51</v>
      </c>
      <c r="J211" s="25">
        <v>2010</v>
      </c>
      <c r="K211" s="25">
        <v>0</v>
      </c>
      <c r="L211" s="19">
        <v>0</v>
      </c>
      <c r="M211" s="19">
        <v>1</v>
      </c>
      <c r="N211" s="15">
        <v>0</v>
      </c>
      <c r="O211" s="45">
        <f t="shared" si="10"/>
        <v>0.25</v>
      </c>
      <c r="P211" s="46" t="str">
        <f t="shared" si="11"/>
        <v>NINGUNO</v>
      </c>
    </row>
    <row r="212" spans="1:16" ht="15" x14ac:dyDescent="0.25">
      <c r="A212" s="5" t="s">
        <v>420</v>
      </c>
      <c r="B212" s="19">
        <v>23</v>
      </c>
      <c r="C212" s="19" t="str">
        <f t="shared" si="9"/>
        <v>Adulto Joven</v>
      </c>
      <c r="D212" s="19" t="s">
        <v>48</v>
      </c>
      <c r="E212" s="19" t="s">
        <v>42</v>
      </c>
      <c r="F212" s="19" t="s">
        <v>43</v>
      </c>
      <c r="G212" s="19" t="s">
        <v>44</v>
      </c>
      <c r="H212" s="19" t="s">
        <v>49</v>
      </c>
      <c r="I212" s="19" t="s">
        <v>45</v>
      </c>
      <c r="J212" s="25">
        <v>2013</v>
      </c>
      <c r="K212" s="25">
        <v>0</v>
      </c>
      <c r="L212" s="19">
        <v>0</v>
      </c>
      <c r="M212" s="19">
        <v>1</v>
      </c>
      <c r="N212" s="15">
        <v>1</v>
      </c>
      <c r="O212" s="45">
        <f t="shared" si="10"/>
        <v>0.5</v>
      </c>
      <c r="P212" s="46" t="str">
        <f t="shared" si="11"/>
        <v>BAJO</v>
      </c>
    </row>
    <row r="213" spans="1:16" ht="15" x14ac:dyDescent="0.25">
      <c r="A213" s="5" t="s">
        <v>421</v>
      </c>
      <c r="B213" s="19">
        <v>42</v>
      </c>
      <c r="C213" s="19" t="str">
        <f t="shared" si="9"/>
        <v>Adulto</v>
      </c>
      <c r="D213" s="19" t="s">
        <v>41</v>
      </c>
      <c r="E213" s="19" t="s">
        <v>42</v>
      </c>
      <c r="F213" s="19" t="s">
        <v>43</v>
      </c>
      <c r="G213" s="19" t="s">
        <v>47</v>
      </c>
      <c r="H213" s="19" t="s">
        <v>65</v>
      </c>
      <c r="I213" s="19" t="s">
        <v>65</v>
      </c>
      <c r="J213" s="25">
        <v>2014</v>
      </c>
      <c r="K213" s="25">
        <v>0</v>
      </c>
      <c r="L213" s="19">
        <v>0</v>
      </c>
      <c r="M213" s="19">
        <v>0</v>
      </c>
      <c r="N213" s="15">
        <v>0</v>
      </c>
      <c r="O213" s="45">
        <f t="shared" si="10"/>
        <v>0</v>
      </c>
      <c r="P213" s="46" t="str">
        <f t="shared" si="11"/>
        <v>NINGUNO</v>
      </c>
    </row>
    <row r="214" spans="1:16" ht="15" x14ac:dyDescent="0.25">
      <c r="A214" s="5" t="s">
        <v>422</v>
      </c>
      <c r="B214" s="19">
        <v>26</v>
      </c>
      <c r="C214" s="19" t="str">
        <f t="shared" si="9"/>
        <v>Adulto Joven</v>
      </c>
      <c r="D214" s="19" t="s">
        <v>48</v>
      </c>
      <c r="E214" s="19" t="s">
        <v>42</v>
      </c>
      <c r="F214" s="19" t="s">
        <v>43</v>
      </c>
      <c r="G214" s="19" t="s">
        <v>47</v>
      </c>
      <c r="H214" s="19" t="s">
        <v>49</v>
      </c>
      <c r="I214" s="19" t="s">
        <v>45</v>
      </c>
      <c r="J214" s="25">
        <v>2008</v>
      </c>
      <c r="K214" s="25">
        <v>1</v>
      </c>
      <c r="L214" s="19">
        <v>0</v>
      </c>
      <c r="M214" s="19">
        <v>1</v>
      </c>
      <c r="N214" s="15">
        <v>1</v>
      </c>
      <c r="O214" s="45">
        <f t="shared" si="10"/>
        <v>0.75</v>
      </c>
      <c r="P214" s="46" t="str">
        <f t="shared" si="11"/>
        <v>MEDIO</v>
      </c>
    </row>
    <row r="215" spans="1:16" ht="15" x14ac:dyDescent="0.25">
      <c r="A215" s="5" t="s">
        <v>423</v>
      </c>
      <c r="B215" s="19">
        <v>53</v>
      </c>
      <c r="C215" s="19" t="str">
        <f t="shared" si="9"/>
        <v>Adulto</v>
      </c>
      <c r="D215" s="19" t="s">
        <v>41</v>
      </c>
      <c r="E215" s="19" t="s">
        <v>42</v>
      </c>
      <c r="F215" s="19" t="s">
        <v>43</v>
      </c>
      <c r="G215" s="19" t="s">
        <v>44</v>
      </c>
      <c r="H215" s="19" t="s">
        <v>51</v>
      </c>
      <c r="I215" s="19" t="s">
        <v>51</v>
      </c>
      <c r="J215" s="25">
        <v>2018</v>
      </c>
      <c r="K215" s="25">
        <v>0</v>
      </c>
      <c r="L215" s="19">
        <v>0</v>
      </c>
      <c r="M215" s="19">
        <v>0</v>
      </c>
      <c r="N215" s="15">
        <v>0</v>
      </c>
      <c r="O215" s="45">
        <f t="shared" si="10"/>
        <v>0</v>
      </c>
      <c r="P215" s="46" t="str">
        <f t="shared" si="11"/>
        <v>NINGUNO</v>
      </c>
    </row>
    <row r="216" spans="1:16" ht="15" x14ac:dyDescent="0.25">
      <c r="A216" s="5" t="s">
        <v>424</v>
      </c>
      <c r="B216" s="19">
        <v>47</v>
      </c>
      <c r="C216" s="19" t="str">
        <f t="shared" si="9"/>
        <v>Adulto</v>
      </c>
      <c r="D216" s="19" t="s">
        <v>48</v>
      </c>
      <c r="E216" s="19" t="s">
        <v>72</v>
      </c>
      <c r="F216" s="19" t="s">
        <v>43</v>
      </c>
      <c r="G216" s="19" t="s">
        <v>47</v>
      </c>
      <c r="H216" s="19" t="s">
        <v>45</v>
      </c>
      <c r="I216" s="19" t="s">
        <v>45</v>
      </c>
      <c r="J216" s="25">
        <v>2013</v>
      </c>
      <c r="K216" s="25">
        <v>1</v>
      </c>
      <c r="L216" s="19">
        <v>0</v>
      </c>
      <c r="M216" s="19">
        <v>1</v>
      </c>
      <c r="N216" s="15">
        <v>0</v>
      </c>
      <c r="O216" s="45">
        <f t="shared" si="10"/>
        <v>0.5</v>
      </c>
      <c r="P216" s="46" t="str">
        <f t="shared" si="11"/>
        <v>BAJO</v>
      </c>
    </row>
    <row r="217" spans="1:16" ht="15" x14ac:dyDescent="0.25">
      <c r="A217" s="5" t="s">
        <v>425</v>
      </c>
      <c r="B217" s="19">
        <v>77</v>
      </c>
      <c r="C217" s="19" t="str">
        <f t="shared" si="9"/>
        <v>Adulto Mayor</v>
      </c>
      <c r="D217" s="19" t="s">
        <v>41</v>
      </c>
      <c r="E217" s="19" t="s">
        <v>42</v>
      </c>
      <c r="F217" s="19" t="s">
        <v>43</v>
      </c>
      <c r="G217" s="19" t="s">
        <v>47</v>
      </c>
      <c r="H217" s="19" t="s">
        <v>65</v>
      </c>
      <c r="I217" s="19" t="s">
        <v>65</v>
      </c>
      <c r="J217" s="25">
        <v>2018</v>
      </c>
      <c r="K217" s="25">
        <v>0</v>
      </c>
      <c r="L217" s="19">
        <v>0</v>
      </c>
      <c r="M217" s="19">
        <v>0</v>
      </c>
      <c r="N217" s="15">
        <v>0</v>
      </c>
      <c r="O217" s="45">
        <f t="shared" si="10"/>
        <v>0</v>
      </c>
      <c r="P217" s="46" t="str">
        <f t="shared" si="11"/>
        <v>NINGUNO</v>
      </c>
    </row>
    <row r="218" spans="1:16" ht="15" x14ac:dyDescent="0.25">
      <c r="A218" s="5" t="s">
        <v>426</v>
      </c>
      <c r="B218" s="19">
        <v>24</v>
      </c>
      <c r="C218" s="19" t="str">
        <f t="shared" si="9"/>
        <v>Adulto Joven</v>
      </c>
      <c r="D218" s="19" t="s">
        <v>48</v>
      </c>
      <c r="E218" s="19" t="s">
        <v>60</v>
      </c>
      <c r="F218" s="19" t="s">
        <v>43</v>
      </c>
      <c r="G218" s="19" t="s">
        <v>44</v>
      </c>
      <c r="H218" s="19" t="s">
        <v>49</v>
      </c>
      <c r="I218" s="19" t="s">
        <v>51</v>
      </c>
      <c r="J218" s="25">
        <v>2010</v>
      </c>
      <c r="K218" s="25">
        <v>1</v>
      </c>
      <c r="L218" s="19">
        <v>0</v>
      </c>
      <c r="M218" s="19">
        <v>1</v>
      </c>
      <c r="N218" s="15">
        <v>0</v>
      </c>
      <c r="O218" s="45">
        <f t="shared" si="10"/>
        <v>0.5</v>
      </c>
      <c r="P218" s="46" t="str">
        <f t="shared" si="11"/>
        <v>BAJO</v>
      </c>
    </row>
    <row r="219" spans="1:16" ht="15" x14ac:dyDescent="0.25">
      <c r="A219" s="5" t="s">
        <v>427</v>
      </c>
      <c r="B219" s="19">
        <v>20</v>
      </c>
      <c r="C219" s="19" t="str">
        <f t="shared" si="9"/>
        <v>Adulto Joven</v>
      </c>
      <c r="D219" s="19" t="s">
        <v>48</v>
      </c>
      <c r="E219" s="19" t="s">
        <v>120</v>
      </c>
      <c r="F219" s="19" t="s">
        <v>43</v>
      </c>
      <c r="G219" s="19" t="s">
        <v>47</v>
      </c>
      <c r="H219" s="19" t="s">
        <v>49</v>
      </c>
      <c r="I219" s="19" t="s">
        <v>45</v>
      </c>
      <c r="J219" s="25">
        <v>2010</v>
      </c>
      <c r="K219" s="25">
        <v>1</v>
      </c>
      <c r="L219" s="19">
        <v>0</v>
      </c>
      <c r="M219" s="19">
        <v>1</v>
      </c>
      <c r="N219" s="15">
        <v>1</v>
      </c>
      <c r="O219" s="45">
        <f t="shared" si="10"/>
        <v>0.75</v>
      </c>
      <c r="P219" s="46" t="str">
        <f t="shared" si="11"/>
        <v>MEDIO</v>
      </c>
    </row>
    <row r="220" spans="1:16" ht="15" x14ac:dyDescent="0.25">
      <c r="A220" s="5" t="s">
        <v>428</v>
      </c>
      <c r="B220" s="19">
        <v>51</v>
      </c>
      <c r="C220" s="19" t="str">
        <f t="shared" si="9"/>
        <v>Adulto</v>
      </c>
      <c r="D220" s="19" t="s">
        <v>48</v>
      </c>
      <c r="E220" s="19" t="s">
        <v>42</v>
      </c>
      <c r="F220" s="19" t="s">
        <v>43</v>
      </c>
      <c r="G220" s="19" t="s">
        <v>47</v>
      </c>
      <c r="H220" s="19" t="s">
        <v>51</v>
      </c>
      <c r="I220" s="19" t="s">
        <v>65</v>
      </c>
      <c r="J220" s="25">
        <v>2013</v>
      </c>
      <c r="K220" s="25">
        <v>0</v>
      </c>
      <c r="L220" s="19">
        <v>0</v>
      </c>
      <c r="M220" s="19">
        <v>0</v>
      </c>
      <c r="N220" s="15">
        <v>0</v>
      </c>
      <c r="O220" s="45">
        <f t="shared" si="10"/>
        <v>0</v>
      </c>
      <c r="P220" s="46" t="str">
        <f t="shared" si="11"/>
        <v>NINGUNO</v>
      </c>
    </row>
    <row r="221" spans="1:16" ht="15" x14ac:dyDescent="0.25">
      <c r="A221" s="5" t="s">
        <v>429</v>
      </c>
      <c r="B221" s="19">
        <v>19</v>
      </c>
      <c r="C221" s="19" t="str">
        <f t="shared" si="9"/>
        <v>Adulto Joven</v>
      </c>
      <c r="D221" s="19" t="s">
        <v>41</v>
      </c>
      <c r="E221" s="19" t="s">
        <v>125</v>
      </c>
      <c r="F221" s="19" t="s">
        <v>43</v>
      </c>
      <c r="G221" s="19" t="s">
        <v>44</v>
      </c>
      <c r="H221" s="19" t="s">
        <v>45</v>
      </c>
      <c r="I221" s="19" t="s">
        <v>45</v>
      </c>
      <c r="J221" s="25">
        <v>2010</v>
      </c>
      <c r="K221" s="25">
        <v>1</v>
      </c>
      <c r="L221" s="19">
        <v>0</v>
      </c>
      <c r="M221" s="19">
        <v>1</v>
      </c>
      <c r="N221" s="15">
        <v>0</v>
      </c>
      <c r="O221" s="45">
        <f t="shared" si="10"/>
        <v>0.5</v>
      </c>
      <c r="P221" s="46" t="str">
        <f t="shared" si="11"/>
        <v>BAJO</v>
      </c>
    </row>
    <row r="222" spans="1:16" ht="15" x14ac:dyDescent="0.25">
      <c r="A222" s="5" t="s">
        <v>430</v>
      </c>
      <c r="B222" s="19">
        <v>47</v>
      </c>
      <c r="C222" s="19" t="str">
        <f t="shared" si="9"/>
        <v>Adulto</v>
      </c>
      <c r="D222" s="19" t="s">
        <v>41</v>
      </c>
      <c r="E222" s="19" t="s">
        <v>72</v>
      </c>
      <c r="F222" s="19" t="s">
        <v>43</v>
      </c>
      <c r="G222" s="19" t="s">
        <v>44</v>
      </c>
      <c r="H222" s="19" t="s">
        <v>51</v>
      </c>
      <c r="I222" s="19" t="s">
        <v>51</v>
      </c>
      <c r="J222" s="25">
        <v>2010</v>
      </c>
      <c r="K222" s="25">
        <v>1</v>
      </c>
      <c r="L222" s="19">
        <v>0</v>
      </c>
      <c r="M222" s="19">
        <v>1</v>
      </c>
      <c r="N222" s="15">
        <v>0</v>
      </c>
      <c r="O222" s="45">
        <f t="shared" si="10"/>
        <v>0.5</v>
      </c>
      <c r="P222" s="46" t="str">
        <f t="shared" si="11"/>
        <v>BAJO</v>
      </c>
    </row>
    <row r="223" spans="1:16" ht="15" x14ac:dyDescent="0.25">
      <c r="A223" s="5" t="s">
        <v>431</v>
      </c>
      <c r="B223" s="19">
        <v>43</v>
      </c>
      <c r="C223" s="19" t="str">
        <f t="shared" si="9"/>
        <v>Adulto</v>
      </c>
      <c r="D223" s="19" t="s">
        <v>41</v>
      </c>
      <c r="E223" s="19" t="s">
        <v>72</v>
      </c>
      <c r="F223" s="19" t="s">
        <v>43</v>
      </c>
      <c r="G223" s="19" t="s">
        <v>44</v>
      </c>
      <c r="H223" s="19" t="s">
        <v>45</v>
      </c>
      <c r="I223" s="19" t="s">
        <v>51</v>
      </c>
      <c r="J223" s="25">
        <v>2015</v>
      </c>
      <c r="K223" s="25">
        <v>1</v>
      </c>
      <c r="L223" s="19">
        <v>0</v>
      </c>
      <c r="M223" s="19">
        <v>1</v>
      </c>
      <c r="N223" s="15">
        <v>1</v>
      </c>
      <c r="O223" s="45">
        <f t="shared" si="10"/>
        <v>0.75</v>
      </c>
      <c r="P223" s="46" t="str">
        <f t="shared" si="11"/>
        <v>MEDIO</v>
      </c>
    </row>
    <row r="224" spans="1:16" ht="15" x14ac:dyDescent="0.25">
      <c r="A224" s="5" t="s">
        <v>432</v>
      </c>
      <c r="B224" s="19">
        <v>45</v>
      </c>
      <c r="C224" s="19" t="str">
        <f t="shared" si="9"/>
        <v>Adulto</v>
      </c>
      <c r="D224" s="19" t="s">
        <v>41</v>
      </c>
      <c r="E224" s="19" t="s">
        <v>72</v>
      </c>
      <c r="F224" s="19" t="s">
        <v>43</v>
      </c>
      <c r="G224" s="19" t="s">
        <v>70</v>
      </c>
      <c r="H224" s="19" t="s">
        <v>45</v>
      </c>
      <c r="I224" s="19" t="s">
        <v>51</v>
      </c>
      <c r="J224" s="25">
        <v>2005</v>
      </c>
      <c r="K224" s="25">
        <v>1</v>
      </c>
      <c r="L224" s="19">
        <v>0</v>
      </c>
      <c r="M224" s="19">
        <v>1</v>
      </c>
      <c r="N224" s="15">
        <v>0</v>
      </c>
      <c r="O224" s="45">
        <f t="shared" si="10"/>
        <v>0.5</v>
      </c>
      <c r="P224" s="46" t="str">
        <f t="shared" si="11"/>
        <v>BAJO</v>
      </c>
    </row>
    <row r="225" spans="1:16" ht="15" x14ac:dyDescent="0.25">
      <c r="A225" s="5" t="s">
        <v>433</v>
      </c>
      <c r="B225" s="19">
        <v>19</v>
      </c>
      <c r="C225" s="19" t="str">
        <f t="shared" si="9"/>
        <v>Adulto Joven</v>
      </c>
      <c r="D225" s="19" t="s">
        <v>41</v>
      </c>
      <c r="E225" s="19" t="s">
        <v>126</v>
      </c>
      <c r="F225" s="19" t="s">
        <v>43</v>
      </c>
      <c r="G225" s="19" t="s">
        <v>44</v>
      </c>
      <c r="H225" s="19" t="s">
        <v>45</v>
      </c>
      <c r="I225" s="19" t="s">
        <v>51</v>
      </c>
      <c r="J225" s="25">
        <v>2012</v>
      </c>
      <c r="K225" s="25">
        <v>1</v>
      </c>
      <c r="L225" s="19">
        <v>0</v>
      </c>
      <c r="M225" s="19">
        <v>0</v>
      </c>
      <c r="N225" s="15">
        <v>0</v>
      </c>
      <c r="O225" s="45">
        <f t="shared" si="10"/>
        <v>0.25</v>
      </c>
      <c r="P225" s="46" t="str">
        <f t="shared" si="11"/>
        <v>NINGUNO</v>
      </c>
    </row>
    <row r="226" spans="1:16" ht="15.75" customHeight="1" x14ac:dyDescent="0.25">
      <c r="A226" s="5" t="s">
        <v>434</v>
      </c>
      <c r="B226" s="19">
        <v>41</v>
      </c>
      <c r="C226" s="19" t="str">
        <f t="shared" si="9"/>
        <v>Adulto</v>
      </c>
      <c r="D226" s="19" t="s">
        <v>48</v>
      </c>
      <c r="E226" s="19" t="s">
        <v>72</v>
      </c>
      <c r="F226" s="19" t="s">
        <v>50</v>
      </c>
      <c r="G226" s="19" t="s">
        <v>70</v>
      </c>
      <c r="H226" s="19" t="s">
        <v>45</v>
      </c>
      <c r="I226" s="19" t="s">
        <v>45</v>
      </c>
      <c r="J226" s="25">
        <v>2010</v>
      </c>
      <c r="K226" s="25">
        <v>1</v>
      </c>
      <c r="L226" s="15">
        <v>0</v>
      </c>
      <c r="M226" s="15">
        <v>0</v>
      </c>
      <c r="N226" s="15">
        <v>0</v>
      </c>
      <c r="O226" s="45">
        <f t="shared" si="10"/>
        <v>0.25</v>
      </c>
      <c r="P226" s="46" t="str">
        <f t="shared" si="11"/>
        <v>NINGUNO</v>
      </c>
    </row>
    <row r="227" spans="1:16" ht="15.75" customHeight="1" x14ac:dyDescent="0.25">
      <c r="A227" s="5" t="s">
        <v>435</v>
      </c>
      <c r="B227" s="19">
        <v>65</v>
      </c>
      <c r="C227" s="19" t="str">
        <f t="shared" si="9"/>
        <v>Adulto Mayor</v>
      </c>
      <c r="D227" s="19" t="s">
        <v>41</v>
      </c>
      <c r="E227" s="19" t="s">
        <v>46</v>
      </c>
      <c r="F227" s="19" t="s">
        <v>43</v>
      </c>
      <c r="G227" s="19" t="s">
        <v>47</v>
      </c>
      <c r="H227" s="19" t="s">
        <v>51</v>
      </c>
      <c r="I227" s="19" t="s">
        <v>45</v>
      </c>
      <c r="J227" s="25">
        <v>2011</v>
      </c>
      <c r="K227" s="25">
        <v>0</v>
      </c>
      <c r="L227" s="15">
        <v>0</v>
      </c>
      <c r="M227" s="15">
        <v>1</v>
      </c>
      <c r="N227" s="15">
        <v>0</v>
      </c>
      <c r="O227" s="45">
        <f t="shared" si="10"/>
        <v>0.25</v>
      </c>
      <c r="P227" s="46" t="str">
        <f t="shared" si="11"/>
        <v>NINGUNO</v>
      </c>
    </row>
    <row r="228" spans="1:16" ht="15.75" customHeight="1" x14ac:dyDescent="0.25">
      <c r="A228" s="5" t="s">
        <v>436</v>
      </c>
      <c r="B228" s="19">
        <v>65</v>
      </c>
      <c r="C228" s="19"/>
      <c r="D228" s="19" t="s">
        <v>41</v>
      </c>
      <c r="E228" s="19" t="s">
        <v>102</v>
      </c>
      <c r="F228" s="19" t="s">
        <v>43</v>
      </c>
      <c r="G228" s="19" t="s">
        <v>44</v>
      </c>
      <c r="H228" s="19" t="s">
        <v>45</v>
      </c>
      <c r="I228" s="19" t="s">
        <v>45</v>
      </c>
      <c r="J228" s="25">
        <v>2012</v>
      </c>
      <c r="K228" s="25">
        <v>0</v>
      </c>
      <c r="L228" s="15">
        <v>1</v>
      </c>
      <c r="M228" s="15">
        <v>1</v>
      </c>
      <c r="N228" s="15">
        <v>0</v>
      </c>
      <c r="O228" s="45">
        <f t="shared" si="10"/>
        <v>0.5</v>
      </c>
      <c r="P228" s="46" t="str">
        <f t="shared" si="11"/>
        <v>BAJO</v>
      </c>
    </row>
    <row r="229" spans="1:16" ht="15.75" customHeight="1" x14ac:dyDescent="0.25">
      <c r="A229" s="5" t="s">
        <v>437</v>
      </c>
      <c r="B229" s="19">
        <v>22</v>
      </c>
      <c r="C229" s="19"/>
      <c r="D229" s="19" t="s">
        <v>41</v>
      </c>
      <c r="E229" s="19" t="s">
        <v>42</v>
      </c>
      <c r="F229" s="19" t="s">
        <v>43</v>
      </c>
      <c r="G229" s="19" t="s">
        <v>70</v>
      </c>
      <c r="H229" s="19" t="s">
        <v>45</v>
      </c>
      <c r="I229" s="19" t="s">
        <v>45</v>
      </c>
      <c r="J229" s="25">
        <v>2011</v>
      </c>
      <c r="K229" s="25">
        <v>0</v>
      </c>
      <c r="L229" s="15">
        <v>1</v>
      </c>
      <c r="M229" s="15">
        <v>1</v>
      </c>
      <c r="N229" s="15">
        <v>1</v>
      </c>
      <c r="O229" s="45">
        <f t="shared" si="10"/>
        <v>0.75</v>
      </c>
      <c r="P229" s="46" t="str">
        <f t="shared" si="11"/>
        <v>MEDIO</v>
      </c>
    </row>
  </sheetData>
  <mergeCells count="1">
    <mergeCell ref="O2:P2"/>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74AD3-9AD2-46C4-A090-465513A2E8D0}">
  <sheetPr>
    <tabColor rgb="FF00B050"/>
    <outlinePr summaryBelow="0" summaryRight="0"/>
  </sheetPr>
  <dimension ref="A1:Q229"/>
  <sheetViews>
    <sheetView workbookViewId="0">
      <pane ySplit="3" topLeftCell="A4" activePane="bottomLeft" state="frozen"/>
      <selection pane="bottomLeft" activeCell="B17" sqref="B17"/>
    </sheetView>
  </sheetViews>
  <sheetFormatPr defaultColWidth="14.42578125" defaultRowHeight="15.75" customHeight="1" x14ac:dyDescent="0.25"/>
  <cols>
    <col min="1" max="1" width="31.85546875" style="15" customWidth="1"/>
    <col min="2" max="9" width="21.5703125" style="15" customWidth="1"/>
    <col min="10" max="10" width="21.5703125" style="22" customWidth="1"/>
    <col min="11" max="15" width="21.5703125" style="15" customWidth="1"/>
    <col min="16" max="16" width="10.85546875" style="22" customWidth="1"/>
    <col min="17" max="17" width="12.42578125" style="22" customWidth="1"/>
    <col min="18" max="16384" width="14.42578125" style="15"/>
  </cols>
  <sheetData>
    <row r="1" spans="1:17" ht="15.75" customHeight="1" x14ac:dyDescent="0.25">
      <c r="A1" s="15">
        <v>1</v>
      </c>
      <c r="B1" s="15">
        <v>2</v>
      </c>
      <c r="C1" s="15">
        <v>3</v>
      </c>
      <c r="D1" s="15">
        <v>3</v>
      </c>
      <c r="E1" s="15">
        <v>4</v>
      </c>
      <c r="F1" s="15">
        <v>5</v>
      </c>
      <c r="G1" s="15">
        <v>6</v>
      </c>
      <c r="H1" s="15">
        <v>7</v>
      </c>
      <c r="I1" s="15">
        <v>8</v>
      </c>
      <c r="J1" s="22">
        <v>10</v>
      </c>
      <c r="K1" s="15">
        <v>72</v>
      </c>
      <c r="L1" s="15" t="s">
        <v>162</v>
      </c>
      <c r="M1" s="15" t="s">
        <v>163</v>
      </c>
      <c r="N1" s="15" t="s">
        <v>164</v>
      </c>
      <c r="O1" s="15" t="s">
        <v>165</v>
      </c>
    </row>
    <row r="2" spans="1:17" ht="34.5" customHeight="1" x14ac:dyDescent="0.2">
      <c r="A2" s="16"/>
      <c r="B2" s="16"/>
      <c r="C2" s="16"/>
      <c r="D2" s="16"/>
      <c r="E2" s="16"/>
      <c r="F2" s="16"/>
      <c r="G2" s="16"/>
      <c r="H2" s="16"/>
      <c r="I2" s="16"/>
      <c r="J2" s="16"/>
      <c r="K2" s="26"/>
      <c r="L2" s="26"/>
      <c r="M2" s="26"/>
      <c r="N2" s="26"/>
      <c r="O2" s="26" t="s">
        <v>166</v>
      </c>
      <c r="P2" s="82" t="s">
        <v>167</v>
      </c>
      <c r="Q2" s="82"/>
    </row>
    <row r="3" spans="1:17" ht="21.75" customHeight="1" x14ac:dyDescent="0.25">
      <c r="A3" s="15" t="s">
        <v>15</v>
      </c>
      <c r="B3" s="15" t="s">
        <v>16</v>
      </c>
      <c r="C3" s="15" t="s">
        <v>17</v>
      </c>
      <c r="D3" s="15" t="s">
        <v>18</v>
      </c>
      <c r="E3" s="15" t="s">
        <v>19</v>
      </c>
      <c r="F3" s="15" t="s">
        <v>20</v>
      </c>
      <c r="G3" s="15" t="s">
        <v>21</v>
      </c>
      <c r="H3" s="15" t="s">
        <v>22</v>
      </c>
      <c r="I3" s="15" t="s">
        <v>23</v>
      </c>
      <c r="J3" s="22" t="s">
        <v>24</v>
      </c>
      <c r="K3" s="15" t="s">
        <v>168</v>
      </c>
      <c r="L3" s="17" t="s">
        <v>169</v>
      </c>
      <c r="M3" s="17" t="s">
        <v>170</v>
      </c>
      <c r="N3" s="17" t="s">
        <v>171</v>
      </c>
      <c r="O3" s="17" t="s">
        <v>172</v>
      </c>
      <c r="P3" s="38" t="s">
        <v>39</v>
      </c>
      <c r="Q3" s="38" t="s">
        <v>40</v>
      </c>
    </row>
    <row r="4" spans="1:17" ht="15.75" customHeight="1" x14ac:dyDescent="0.2">
      <c r="A4" s="5" t="s">
        <v>212</v>
      </c>
      <c r="B4" s="19">
        <v>55</v>
      </c>
      <c r="C4" s="19" t="str">
        <f>IF((B4&lt;18),"Niño/Adolescente",(IF(AND((B4&gt;17),(B4&lt;30)),"Adulto Joven",(IF(AND((B4&gt;29),(B4&lt;60)),"Adulto","Adulto Mayor")))))</f>
        <v>Adulto</v>
      </c>
      <c r="D4" s="19" t="s">
        <v>41</v>
      </c>
      <c r="E4" s="19" t="s">
        <v>42</v>
      </c>
      <c r="F4" s="19" t="s">
        <v>43</v>
      </c>
      <c r="G4" s="19" t="s">
        <v>44</v>
      </c>
      <c r="H4" s="19" t="s">
        <v>45</v>
      </c>
      <c r="I4" s="19" t="s">
        <v>45</v>
      </c>
      <c r="J4" s="25">
        <v>2017</v>
      </c>
      <c r="K4" s="19" t="s">
        <v>173</v>
      </c>
      <c r="L4" s="15">
        <v>0</v>
      </c>
      <c r="M4" s="15">
        <v>0</v>
      </c>
      <c r="N4" s="15">
        <v>1</v>
      </c>
      <c r="O4" s="15">
        <v>0</v>
      </c>
      <c r="P4" s="39">
        <f>(O4+N4+M4+L4)/4</f>
        <v>0.25</v>
      </c>
      <c r="Q4" s="40" t="str">
        <f>IF(AND(P4&gt;0.75,P4&lt;=1),"AVANZADO",IF(AND(P4&gt;0.5,P4&lt;=0.75),"MEDIO",IF(AND(P4&gt;0.25,P4&lt;=0.5),"BAJO","NINGUNO")))</f>
        <v>NINGUNO</v>
      </c>
    </row>
    <row r="5" spans="1:17" ht="15.75" customHeight="1" x14ac:dyDescent="0.2">
      <c r="A5" s="5" t="s">
        <v>213</v>
      </c>
      <c r="B5" s="19">
        <v>18</v>
      </c>
      <c r="C5" s="19" t="str">
        <f t="shared" ref="C5:C68" si="0">IF((B5&lt;18),"Niño/Adolescente",(IF(AND((B5&gt;17),(B5&lt;30)),"Adulto Joven",(IF(AND((B5&gt;29),(B5&lt;60)),"Adulto","Adulto Mayor")))))</f>
        <v>Adulto Joven</v>
      </c>
      <c r="D5" s="19" t="s">
        <v>41</v>
      </c>
      <c r="E5" s="19" t="s">
        <v>46</v>
      </c>
      <c r="F5" s="19" t="s">
        <v>43</v>
      </c>
      <c r="G5" s="19" t="s">
        <v>47</v>
      </c>
      <c r="H5" s="19" t="s">
        <v>45</v>
      </c>
      <c r="I5" s="19" t="s">
        <v>45</v>
      </c>
      <c r="J5" s="25">
        <v>2016</v>
      </c>
      <c r="K5" s="19" t="s">
        <v>173</v>
      </c>
      <c r="L5" s="15">
        <v>0</v>
      </c>
      <c r="M5" s="15">
        <v>0</v>
      </c>
      <c r="N5" s="15">
        <v>0</v>
      </c>
      <c r="O5" s="15">
        <v>0</v>
      </c>
      <c r="P5" s="39">
        <f t="shared" ref="P5:P68" si="1">(O5+N5+M5+L5)/4</f>
        <v>0</v>
      </c>
      <c r="Q5" s="40" t="str">
        <f t="shared" ref="Q5:Q68" si="2">IF(AND(P5&gt;0.75,P5&lt;=1),"AVANZADO",IF(AND(P5&gt;0.5,P5&lt;=0.75),"MEDIO",IF(AND(P5&gt;0.25,P5&lt;=0.5),"BAJO","NINGUNO")))</f>
        <v>NINGUNO</v>
      </c>
    </row>
    <row r="6" spans="1:17" ht="15.75" customHeight="1" x14ac:dyDescent="0.2">
      <c r="A6" s="5" t="s">
        <v>214</v>
      </c>
      <c r="B6" s="19">
        <v>25</v>
      </c>
      <c r="C6" s="19" t="str">
        <f t="shared" si="0"/>
        <v>Adulto Joven</v>
      </c>
      <c r="D6" s="19" t="s">
        <v>48</v>
      </c>
      <c r="E6" s="19" t="s">
        <v>42</v>
      </c>
      <c r="F6" s="19" t="s">
        <v>43</v>
      </c>
      <c r="G6" s="19" t="s">
        <v>44</v>
      </c>
      <c r="H6" s="19" t="s">
        <v>49</v>
      </c>
      <c r="I6" s="19" t="s">
        <v>45</v>
      </c>
      <c r="J6" s="25">
        <v>2011</v>
      </c>
      <c r="K6" s="19" t="s">
        <v>173</v>
      </c>
      <c r="L6" s="15">
        <v>0</v>
      </c>
      <c r="M6" s="15">
        <v>0</v>
      </c>
      <c r="N6" s="15">
        <v>1</v>
      </c>
      <c r="O6" s="15">
        <v>0</v>
      </c>
      <c r="P6" s="39">
        <f t="shared" si="1"/>
        <v>0.25</v>
      </c>
      <c r="Q6" s="40" t="str">
        <f t="shared" si="2"/>
        <v>NINGUNO</v>
      </c>
    </row>
    <row r="7" spans="1:17" ht="15.75" customHeight="1" x14ac:dyDescent="0.2">
      <c r="A7" s="5" t="s">
        <v>215</v>
      </c>
      <c r="B7" s="19">
        <v>23</v>
      </c>
      <c r="C7" s="19" t="str">
        <f t="shared" si="0"/>
        <v>Adulto Joven</v>
      </c>
      <c r="D7" s="19" t="s">
        <v>48</v>
      </c>
      <c r="E7" s="19" t="s">
        <v>42</v>
      </c>
      <c r="F7" s="19" t="s">
        <v>43</v>
      </c>
      <c r="G7" s="19" t="s">
        <v>44</v>
      </c>
      <c r="H7" s="19" t="s">
        <v>45</v>
      </c>
      <c r="I7" s="19" t="s">
        <v>45</v>
      </c>
      <c r="J7" s="25">
        <v>2010</v>
      </c>
      <c r="K7" s="19" t="s">
        <v>174</v>
      </c>
      <c r="L7" s="15">
        <v>0</v>
      </c>
      <c r="M7" s="15">
        <v>0</v>
      </c>
      <c r="N7" s="15">
        <v>0</v>
      </c>
      <c r="O7" s="15">
        <v>1</v>
      </c>
      <c r="P7" s="39">
        <f t="shared" si="1"/>
        <v>0.25</v>
      </c>
      <c r="Q7" s="40" t="str">
        <f t="shared" si="2"/>
        <v>NINGUNO</v>
      </c>
    </row>
    <row r="8" spans="1:17" ht="15.75" customHeight="1" x14ac:dyDescent="0.2">
      <c r="A8" s="5" t="s">
        <v>216</v>
      </c>
      <c r="B8" s="19">
        <v>22</v>
      </c>
      <c r="C8" s="19" t="str">
        <f t="shared" si="0"/>
        <v>Adulto Joven</v>
      </c>
      <c r="D8" s="19" t="s">
        <v>48</v>
      </c>
      <c r="E8" s="19" t="s">
        <v>42</v>
      </c>
      <c r="F8" s="19" t="s">
        <v>50</v>
      </c>
      <c r="G8" s="19" t="s">
        <v>47</v>
      </c>
      <c r="H8" s="19" t="s">
        <v>49</v>
      </c>
      <c r="I8" s="19" t="s">
        <v>51</v>
      </c>
      <c r="J8" s="25">
        <v>2010</v>
      </c>
      <c r="K8" s="19" t="s">
        <v>173</v>
      </c>
      <c r="L8" s="15">
        <v>1</v>
      </c>
      <c r="M8" s="15">
        <v>0</v>
      </c>
      <c r="N8" s="15">
        <v>0</v>
      </c>
      <c r="O8" s="15">
        <v>0</v>
      </c>
      <c r="P8" s="39">
        <f t="shared" si="1"/>
        <v>0.25</v>
      </c>
      <c r="Q8" s="40" t="str">
        <f t="shared" si="2"/>
        <v>NINGUNO</v>
      </c>
    </row>
    <row r="9" spans="1:17" ht="15.75" customHeight="1" x14ac:dyDescent="0.2">
      <c r="A9" s="5" t="s">
        <v>217</v>
      </c>
      <c r="B9" s="19">
        <v>23</v>
      </c>
      <c r="C9" s="19" t="str">
        <f t="shared" si="0"/>
        <v>Adulto Joven</v>
      </c>
      <c r="D9" s="19" t="s">
        <v>48</v>
      </c>
      <c r="E9" s="19" t="s">
        <v>42</v>
      </c>
      <c r="F9" s="19" t="s">
        <v>50</v>
      </c>
      <c r="G9" s="19" t="s">
        <v>44</v>
      </c>
      <c r="H9" s="19" t="s">
        <v>45</v>
      </c>
      <c r="I9" s="19" t="s">
        <v>49</v>
      </c>
      <c r="J9" s="25">
        <v>2014</v>
      </c>
      <c r="K9" s="19" t="s">
        <v>173</v>
      </c>
      <c r="L9" s="15">
        <v>0</v>
      </c>
      <c r="M9" s="15">
        <v>0</v>
      </c>
      <c r="N9" s="15">
        <v>1</v>
      </c>
      <c r="O9" s="15">
        <v>0</v>
      </c>
      <c r="P9" s="39">
        <f t="shared" si="1"/>
        <v>0.25</v>
      </c>
      <c r="Q9" s="40" t="str">
        <f t="shared" si="2"/>
        <v>NINGUNO</v>
      </c>
    </row>
    <row r="10" spans="1:17" ht="15.75" customHeight="1" x14ac:dyDescent="0.2">
      <c r="A10" s="5" t="s">
        <v>218</v>
      </c>
      <c r="B10" s="19">
        <v>19</v>
      </c>
      <c r="C10" s="19" t="str">
        <f t="shared" si="0"/>
        <v>Adulto Joven</v>
      </c>
      <c r="D10" s="19" t="s">
        <v>41</v>
      </c>
      <c r="E10" s="19" t="s">
        <v>42</v>
      </c>
      <c r="F10" s="19" t="s">
        <v>43</v>
      </c>
      <c r="G10" s="19" t="s">
        <v>44</v>
      </c>
      <c r="H10" s="19" t="s">
        <v>45</v>
      </c>
      <c r="I10" s="19" t="s">
        <v>45</v>
      </c>
      <c r="J10" s="25">
        <v>2014</v>
      </c>
      <c r="K10" s="19" t="s">
        <v>173</v>
      </c>
      <c r="L10" s="15">
        <v>0</v>
      </c>
      <c r="M10" s="15">
        <v>0</v>
      </c>
      <c r="N10" s="15">
        <v>0</v>
      </c>
      <c r="O10" s="15">
        <v>0</v>
      </c>
      <c r="P10" s="39">
        <f t="shared" si="1"/>
        <v>0</v>
      </c>
      <c r="Q10" s="40" t="str">
        <f t="shared" si="2"/>
        <v>NINGUNO</v>
      </c>
    </row>
    <row r="11" spans="1:17" ht="15.75" customHeight="1" x14ac:dyDescent="0.2">
      <c r="A11" s="5" t="s">
        <v>219</v>
      </c>
      <c r="B11" s="19">
        <v>19</v>
      </c>
      <c r="C11" s="19" t="str">
        <f t="shared" si="0"/>
        <v>Adulto Joven</v>
      </c>
      <c r="D11" s="19" t="s">
        <v>41</v>
      </c>
      <c r="E11" s="19" t="s">
        <v>53</v>
      </c>
      <c r="F11" s="19" t="s">
        <v>43</v>
      </c>
      <c r="G11" s="19" t="s">
        <v>47</v>
      </c>
      <c r="H11" s="19" t="s">
        <v>51</v>
      </c>
      <c r="I11" s="19" t="s">
        <v>45</v>
      </c>
      <c r="J11" s="25">
        <v>2012</v>
      </c>
      <c r="K11" s="19" t="s">
        <v>173</v>
      </c>
      <c r="L11" s="15">
        <v>0</v>
      </c>
      <c r="M11" s="15">
        <v>0</v>
      </c>
      <c r="N11" s="15">
        <v>0</v>
      </c>
      <c r="O11" s="15">
        <v>0</v>
      </c>
      <c r="P11" s="39">
        <f t="shared" si="1"/>
        <v>0</v>
      </c>
      <c r="Q11" s="40" t="str">
        <f t="shared" si="2"/>
        <v>NINGUNO</v>
      </c>
    </row>
    <row r="12" spans="1:17" ht="15.75" customHeight="1" x14ac:dyDescent="0.2">
      <c r="A12" s="5" t="s">
        <v>220</v>
      </c>
      <c r="B12" s="19">
        <v>20</v>
      </c>
      <c r="C12" s="19" t="str">
        <f t="shared" si="0"/>
        <v>Adulto Joven</v>
      </c>
      <c r="D12" s="19" t="s">
        <v>41</v>
      </c>
      <c r="E12" s="19" t="s">
        <v>42</v>
      </c>
      <c r="F12" s="19" t="s">
        <v>43</v>
      </c>
      <c r="G12" s="19" t="s">
        <v>47</v>
      </c>
      <c r="H12" s="19" t="s">
        <v>51</v>
      </c>
      <c r="I12" s="19" t="s">
        <v>45</v>
      </c>
      <c r="J12" s="25">
        <v>2015</v>
      </c>
      <c r="K12" s="19" t="s">
        <v>173</v>
      </c>
      <c r="L12" s="15">
        <v>0</v>
      </c>
      <c r="M12" s="15">
        <v>0</v>
      </c>
      <c r="N12" s="15">
        <v>1</v>
      </c>
      <c r="O12" s="15">
        <v>0</v>
      </c>
      <c r="P12" s="39">
        <f t="shared" si="1"/>
        <v>0.25</v>
      </c>
      <c r="Q12" s="40" t="str">
        <f t="shared" si="2"/>
        <v>NINGUNO</v>
      </c>
    </row>
    <row r="13" spans="1:17" ht="15.75" customHeight="1" x14ac:dyDescent="0.2">
      <c r="A13" s="5" t="s">
        <v>221</v>
      </c>
      <c r="B13" s="19">
        <v>18</v>
      </c>
      <c r="C13" s="19" t="str">
        <f t="shared" si="0"/>
        <v>Adulto Joven</v>
      </c>
      <c r="D13" s="19" t="s">
        <v>48</v>
      </c>
      <c r="E13" s="19" t="s">
        <v>42</v>
      </c>
      <c r="F13" s="19" t="s">
        <v>43</v>
      </c>
      <c r="G13" s="19" t="s">
        <v>47</v>
      </c>
      <c r="H13" s="19" t="s">
        <v>45</v>
      </c>
      <c r="I13" s="19" t="s">
        <v>45</v>
      </c>
      <c r="J13" s="25">
        <v>2010</v>
      </c>
      <c r="K13" s="19" t="s">
        <v>173</v>
      </c>
      <c r="L13" s="15">
        <v>0</v>
      </c>
      <c r="M13" s="15">
        <v>0</v>
      </c>
      <c r="N13" s="15">
        <v>1</v>
      </c>
      <c r="O13" s="15">
        <v>0</v>
      </c>
      <c r="P13" s="39">
        <f t="shared" si="1"/>
        <v>0.25</v>
      </c>
      <c r="Q13" s="40" t="str">
        <f t="shared" si="2"/>
        <v>NINGUNO</v>
      </c>
    </row>
    <row r="14" spans="1:17" ht="15.75" customHeight="1" x14ac:dyDescent="0.2">
      <c r="A14" s="5" t="s">
        <v>222</v>
      </c>
      <c r="B14" s="19">
        <v>20</v>
      </c>
      <c r="C14" s="19" t="str">
        <f t="shared" si="0"/>
        <v>Adulto Joven</v>
      </c>
      <c r="D14" s="19" t="s">
        <v>48</v>
      </c>
      <c r="E14" s="19" t="s">
        <v>57</v>
      </c>
      <c r="F14" s="19" t="s">
        <v>43</v>
      </c>
      <c r="G14" s="19" t="s">
        <v>44</v>
      </c>
      <c r="H14" s="19" t="s">
        <v>51</v>
      </c>
      <c r="I14" s="19" t="s">
        <v>45</v>
      </c>
      <c r="J14" s="25">
        <v>2012</v>
      </c>
      <c r="K14" s="19" t="s">
        <v>173</v>
      </c>
      <c r="L14" s="15">
        <v>0</v>
      </c>
      <c r="M14" s="15">
        <v>0</v>
      </c>
      <c r="N14" s="15">
        <v>0</v>
      </c>
      <c r="O14" s="15">
        <v>1</v>
      </c>
      <c r="P14" s="39">
        <f t="shared" si="1"/>
        <v>0.25</v>
      </c>
      <c r="Q14" s="40" t="str">
        <f t="shared" si="2"/>
        <v>NINGUNO</v>
      </c>
    </row>
    <row r="15" spans="1:17" ht="15.75" customHeight="1" x14ac:dyDescent="0.2">
      <c r="A15" s="5" t="s">
        <v>223</v>
      </c>
      <c r="B15" s="19">
        <v>19</v>
      </c>
      <c r="C15" s="19" t="str">
        <f t="shared" si="0"/>
        <v>Adulto Joven</v>
      </c>
      <c r="D15" s="19" t="s">
        <v>41</v>
      </c>
      <c r="E15" s="19" t="s">
        <v>59</v>
      </c>
      <c r="F15" s="19" t="s">
        <v>43</v>
      </c>
      <c r="G15" s="19" t="s">
        <v>47</v>
      </c>
      <c r="H15" s="19" t="s">
        <v>45</v>
      </c>
      <c r="I15" s="19" t="s">
        <v>45</v>
      </c>
      <c r="J15" s="25">
        <v>2011</v>
      </c>
      <c r="K15" s="19" t="s">
        <v>173</v>
      </c>
      <c r="L15" s="15">
        <v>0</v>
      </c>
      <c r="M15" s="15">
        <v>0</v>
      </c>
      <c r="N15" s="15">
        <v>0</v>
      </c>
      <c r="O15" s="15">
        <v>0</v>
      </c>
      <c r="P15" s="39">
        <f t="shared" si="1"/>
        <v>0</v>
      </c>
      <c r="Q15" s="40" t="str">
        <f t="shared" si="2"/>
        <v>NINGUNO</v>
      </c>
    </row>
    <row r="16" spans="1:17" ht="15.75" customHeight="1" x14ac:dyDescent="0.2">
      <c r="A16" s="5" t="s">
        <v>224</v>
      </c>
      <c r="B16" s="19">
        <v>48</v>
      </c>
      <c r="C16" s="19" t="str">
        <f t="shared" si="0"/>
        <v>Adulto</v>
      </c>
      <c r="D16" s="19" t="s">
        <v>41</v>
      </c>
      <c r="E16" s="19" t="s">
        <v>60</v>
      </c>
      <c r="F16" s="19" t="s">
        <v>43</v>
      </c>
      <c r="G16" s="19" t="s">
        <v>47</v>
      </c>
      <c r="H16" s="19" t="s">
        <v>51</v>
      </c>
      <c r="I16" s="19" t="s">
        <v>51</v>
      </c>
      <c r="J16" s="25">
        <v>2017</v>
      </c>
      <c r="K16" s="19" t="s">
        <v>173</v>
      </c>
      <c r="L16" s="15">
        <v>0</v>
      </c>
      <c r="M16" s="15">
        <v>0</v>
      </c>
      <c r="N16" s="15">
        <v>0</v>
      </c>
      <c r="O16" s="15">
        <v>0</v>
      </c>
      <c r="P16" s="39">
        <f t="shared" si="1"/>
        <v>0</v>
      </c>
      <c r="Q16" s="40" t="str">
        <f t="shared" si="2"/>
        <v>NINGUNO</v>
      </c>
    </row>
    <row r="17" spans="1:17" ht="15.75" customHeight="1" x14ac:dyDescent="0.2">
      <c r="A17" s="5" t="s">
        <v>225</v>
      </c>
      <c r="B17" s="19">
        <v>20</v>
      </c>
      <c r="C17" s="19" t="str">
        <f t="shared" si="0"/>
        <v>Adulto Joven</v>
      </c>
      <c r="D17" s="19" t="s">
        <v>48</v>
      </c>
      <c r="E17" s="19" t="s">
        <v>46</v>
      </c>
      <c r="F17" s="19" t="s">
        <v>50</v>
      </c>
      <c r="G17" s="19" t="s">
        <v>44</v>
      </c>
      <c r="H17" s="19" t="s">
        <v>51</v>
      </c>
      <c r="I17" s="19" t="s">
        <v>45</v>
      </c>
      <c r="J17" s="25">
        <v>2011</v>
      </c>
      <c r="K17" s="19" t="s">
        <v>173</v>
      </c>
      <c r="L17" s="15">
        <v>0</v>
      </c>
      <c r="M17" s="15">
        <v>0</v>
      </c>
      <c r="N17" s="15">
        <v>0</v>
      </c>
      <c r="O17" s="15">
        <v>0</v>
      </c>
      <c r="P17" s="39">
        <f t="shared" si="1"/>
        <v>0</v>
      </c>
      <c r="Q17" s="40" t="str">
        <f t="shared" si="2"/>
        <v>NINGUNO</v>
      </c>
    </row>
    <row r="18" spans="1:17" ht="15.75" customHeight="1" x14ac:dyDescent="0.2">
      <c r="A18" s="5" t="s">
        <v>226</v>
      </c>
      <c r="B18" s="19">
        <v>19</v>
      </c>
      <c r="C18" s="19" t="str">
        <f t="shared" si="0"/>
        <v>Adulto Joven</v>
      </c>
      <c r="D18" s="19" t="s">
        <v>48</v>
      </c>
      <c r="E18" s="19" t="s">
        <v>61</v>
      </c>
      <c r="F18" s="19" t="s">
        <v>50</v>
      </c>
      <c r="G18" s="19" t="s">
        <v>44</v>
      </c>
      <c r="H18" s="19" t="s">
        <v>51</v>
      </c>
      <c r="I18" s="19" t="s">
        <v>51</v>
      </c>
      <c r="J18" s="25">
        <v>2011</v>
      </c>
      <c r="K18" s="19" t="s">
        <v>173</v>
      </c>
      <c r="L18" s="15">
        <v>0</v>
      </c>
      <c r="M18" s="15">
        <v>0</v>
      </c>
      <c r="N18" s="15">
        <v>0</v>
      </c>
      <c r="O18" s="15">
        <v>0</v>
      </c>
      <c r="P18" s="39">
        <f t="shared" si="1"/>
        <v>0</v>
      </c>
      <c r="Q18" s="40" t="str">
        <f t="shared" si="2"/>
        <v>NINGUNO</v>
      </c>
    </row>
    <row r="19" spans="1:17" ht="15.75" customHeight="1" x14ac:dyDescent="0.2">
      <c r="A19" s="5" t="s">
        <v>227</v>
      </c>
      <c r="B19" s="19">
        <v>41</v>
      </c>
      <c r="C19" s="19" t="str">
        <f t="shared" si="0"/>
        <v>Adulto</v>
      </c>
      <c r="D19" s="19" t="s">
        <v>48</v>
      </c>
      <c r="E19" s="19" t="s">
        <v>42</v>
      </c>
      <c r="F19" s="19" t="s">
        <v>43</v>
      </c>
      <c r="G19" s="19" t="s">
        <v>47</v>
      </c>
      <c r="H19" s="19" t="s">
        <v>51</v>
      </c>
      <c r="I19" s="19" t="s">
        <v>51</v>
      </c>
      <c r="J19" s="25">
        <v>2016</v>
      </c>
      <c r="K19" s="19" t="s">
        <v>173</v>
      </c>
      <c r="L19" s="15">
        <v>0</v>
      </c>
      <c r="M19" s="15">
        <v>0</v>
      </c>
      <c r="N19" s="15">
        <v>0</v>
      </c>
      <c r="O19" s="15">
        <v>0</v>
      </c>
      <c r="P19" s="39">
        <f t="shared" si="1"/>
        <v>0</v>
      </c>
      <c r="Q19" s="40" t="str">
        <f t="shared" si="2"/>
        <v>NINGUNO</v>
      </c>
    </row>
    <row r="20" spans="1:17" ht="15.75" customHeight="1" x14ac:dyDescent="0.2">
      <c r="A20" s="5" t="s">
        <v>228</v>
      </c>
      <c r="B20" s="19">
        <v>19</v>
      </c>
      <c r="C20" s="19" t="str">
        <f t="shared" si="0"/>
        <v>Adulto Joven</v>
      </c>
      <c r="D20" s="19" t="s">
        <v>48</v>
      </c>
      <c r="E20" s="19" t="s">
        <v>46</v>
      </c>
      <c r="F20" s="19" t="s">
        <v>43</v>
      </c>
      <c r="G20" s="19" t="s">
        <v>47</v>
      </c>
      <c r="H20" s="19" t="s">
        <v>45</v>
      </c>
      <c r="I20" s="19" t="s">
        <v>45</v>
      </c>
      <c r="J20" s="25">
        <v>2011</v>
      </c>
      <c r="K20" s="19" t="s">
        <v>173</v>
      </c>
      <c r="L20" s="15">
        <v>0</v>
      </c>
      <c r="M20" s="15">
        <v>0</v>
      </c>
      <c r="N20" s="15">
        <v>0</v>
      </c>
      <c r="O20" s="15">
        <v>0</v>
      </c>
      <c r="P20" s="39">
        <f t="shared" si="1"/>
        <v>0</v>
      </c>
      <c r="Q20" s="40" t="str">
        <f t="shared" si="2"/>
        <v>NINGUNO</v>
      </c>
    </row>
    <row r="21" spans="1:17" ht="15.75" customHeight="1" x14ac:dyDescent="0.2">
      <c r="A21" s="5" t="s">
        <v>229</v>
      </c>
      <c r="B21" s="19">
        <v>22</v>
      </c>
      <c r="C21" s="19" t="str">
        <f t="shared" si="0"/>
        <v>Adulto Joven</v>
      </c>
      <c r="D21" s="19" t="s">
        <v>48</v>
      </c>
      <c r="E21" s="19" t="s">
        <v>62</v>
      </c>
      <c r="F21" s="19" t="s">
        <v>43</v>
      </c>
      <c r="G21" s="19" t="s">
        <v>47</v>
      </c>
      <c r="H21" s="19" t="s">
        <v>45</v>
      </c>
      <c r="I21" s="19" t="s">
        <v>51</v>
      </c>
      <c r="J21" s="25">
        <v>2012</v>
      </c>
      <c r="K21" s="19" t="s">
        <v>173</v>
      </c>
      <c r="L21" s="15">
        <v>0</v>
      </c>
      <c r="M21" s="15">
        <v>0</v>
      </c>
      <c r="N21" s="15">
        <v>0</v>
      </c>
      <c r="O21" s="15">
        <v>0</v>
      </c>
      <c r="P21" s="39">
        <f t="shared" si="1"/>
        <v>0</v>
      </c>
      <c r="Q21" s="40" t="str">
        <f t="shared" si="2"/>
        <v>NINGUNO</v>
      </c>
    </row>
    <row r="22" spans="1:17" ht="15.75" customHeight="1" x14ac:dyDescent="0.2">
      <c r="A22" s="5" t="s">
        <v>230</v>
      </c>
      <c r="B22" s="19">
        <v>22</v>
      </c>
      <c r="C22" s="19" t="str">
        <f t="shared" si="0"/>
        <v>Adulto Joven</v>
      </c>
      <c r="D22" s="19" t="s">
        <v>48</v>
      </c>
      <c r="E22" s="19" t="s">
        <v>63</v>
      </c>
      <c r="F22" s="19" t="s">
        <v>43</v>
      </c>
      <c r="G22" s="19" t="s">
        <v>47</v>
      </c>
      <c r="H22" s="19" t="s">
        <v>45</v>
      </c>
      <c r="I22" s="19" t="s">
        <v>51</v>
      </c>
      <c r="J22" s="25">
        <v>2011</v>
      </c>
      <c r="K22" s="19" t="s">
        <v>173</v>
      </c>
      <c r="L22" s="15">
        <v>0</v>
      </c>
      <c r="M22" s="15">
        <v>0</v>
      </c>
      <c r="N22" s="15">
        <v>0</v>
      </c>
      <c r="O22" s="15">
        <v>0</v>
      </c>
      <c r="P22" s="39">
        <f t="shared" si="1"/>
        <v>0</v>
      </c>
      <c r="Q22" s="40" t="str">
        <f t="shared" si="2"/>
        <v>NINGUNO</v>
      </c>
    </row>
    <row r="23" spans="1:17" ht="15.75" customHeight="1" x14ac:dyDescent="0.2">
      <c r="A23" s="5" t="s">
        <v>231</v>
      </c>
      <c r="B23" s="19">
        <v>23</v>
      </c>
      <c r="C23" s="19" t="str">
        <f t="shared" si="0"/>
        <v>Adulto Joven</v>
      </c>
      <c r="D23" s="19" t="s">
        <v>48</v>
      </c>
      <c r="E23" s="19" t="s">
        <v>42</v>
      </c>
      <c r="F23" s="19" t="s">
        <v>43</v>
      </c>
      <c r="G23" s="19" t="s">
        <v>44</v>
      </c>
      <c r="H23" s="19" t="s">
        <v>45</v>
      </c>
      <c r="I23" s="19" t="s">
        <v>51</v>
      </c>
      <c r="J23" s="25">
        <v>2012</v>
      </c>
      <c r="K23" s="19" t="s">
        <v>173</v>
      </c>
      <c r="L23" s="15">
        <v>0</v>
      </c>
      <c r="M23" s="15">
        <v>0</v>
      </c>
      <c r="N23" s="15">
        <v>0</v>
      </c>
      <c r="O23" s="15">
        <v>0</v>
      </c>
      <c r="P23" s="39">
        <f t="shared" si="1"/>
        <v>0</v>
      </c>
      <c r="Q23" s="40" t="str">
        <f t="shared" si="2"/>
        <v>NINGUNO</v>
      </c>
    </row>
    <row r="24" spans="1:17" ht="15.75" customHeight="1" x14ac:dyDescent="0.2">
      <c r="A24" s="5" t="s">
        <v>232</v>
      </c>
      <c r="B24" s="19">
        <v>23</v>
      </c>
      <c r="C24" s="19" t="str">
        <f t="shared" si="0"/>
        <v>Adulto Joven</v>
      </c>
      <c r="D24" s="19" t="s">
        <v>48</v>
      </c>
      <c r="E24" s="19" t="s">
        <v>64</v>
      </c>
      <c r="F24" s="19" t="s">
        <v>50</v>
      </c>
      <c r="G24" s="19" t="s">
        <v>44</v>
      </c>
      <c r="H24" s="19" t="s">
        <v>45</v>
      </c>
      <c r="I24" s="19" t="s">
        <v>45</v>
      </c>
      <c r="J24" s="25">
        <v>2012</v>
      </c>
      <c r="K24" s="19" t="s">
        <v>173</v>
      </c>
      <c r="L24" s="15">
        <v>0</v>
      </c>
      <c r="M24" s="15">
        <v>0</v>
      </c>
      <c r="N24" s="15">
        <v>1</v>
      </c>
      <c r="O24" s="15">
        <v>0</v>
      </c>
      <c r="P24" s="39">
        <f t="shared" si="1"/>
        <v>0.25</v>
      </c>
      <c r="Q24" s="40" t="str">
        <f t="shared" si="2"/>
        <v>NINGUNO</v>
      </c>
    </row>
    <row r="25" spans="1:17" ht="15.75" customHeight="1" x14ac:dyDescent="0.2">
      <c r="A25" s="5" t="s">
        <v>233</v>
      </c>
      <c r="B25" s="19">
        <v>22</v>
      </c>
      <c r="C25" s="19" t="str">
        <f t="shared" si="0"/>
        <v>Adulto Joven</v>
      </c>
      <c r="D25" s="19" t="s">
        <v>41</v>
      </c>
      <c r="E25" s="19" t="s">
        <v>42</v>
      </c>
      <c r="F25" s="19" t="s">
        <v>43</v>
      </c>
      <c r="G25" s="19" t="s">
        <v>44</v>
      </c>
      <c r="H25" s="19" t="s">
        <v>51</v>
      </c>
      <c r="I25" s="19" t="s">
        <v>65</v>
      </c>
      <c r="J25" s="25">
        <v>2015</v>
      </c>
      <c r="K25" s="19" t="s">
        <v>173</v>
      </c>
      <c r="L25" s="15">
        <v>0</v>
      </c>
      <c r="M25" s="15">
        <v>0</v>
      </c>
      <c r="N25" s="15">
        <v>0</v>
      </c>
      <c r="O25" s="15">
        <v>0</v>
      </c>
      <c r="P25" s="39">
        <f t="shared" si="1"/>
        <v>0</v>
      </c>
      <c r="Q25" s="40" t="str">
        <f t="shared" si="2"/>
        <v>NINGUNO</v>
      </c>
    </row>
    <row r="26" spans="1:17" ht="15.75" customHeight="1" x14ac:dyDescent="0.2">
      <c r="A26" s="5" t="s">
        <v>234</v>
      </c>
      <c r="B26" s="19">
        <v>20</v>
      </c>
      <c r="C26" s="19" t="str">
        <f t="shared" si="0"/>
        <v>Adulto Joven</v>
      </c>
      <c r="D26" s="19" t="s">
        <v>48</v>
      </c>
      <c r="E26" s="19" t="s">
        <v>66</v>
      </c>
      <c r="F26" s="19" t="s">
        <v>43</v>
      </c>
      <c r="G26" s="19" t="s">
        <v>44</v>
      </c>
      <c r="H26" s="19" t="s">
        <v>45</v>
      </c>
      <c r="I26" s="19" t="s">
        <v>51</v>
      </c>
      <c r="J26" s="25">
        <v>2015</v>
      </c>
      <c r="K26" s="19" t="s">
        <v>173</v>
      </c>
      <c r="L26" s="15">
        <v>0</v>
      </c>
      <c r="M26" s="15">
        <v>0</v>
      </c>
      <c r="N26" s="15">
        <v>1</v>
      </c>
      <c r="O26" s="15">
        <v>0</v>
      </c>
      <c r="P26" s="39">
        <f t="shared" si="1"/>
        <v>0.25</v>
      </c>
      <c r="Q26" s="40" t="str">
        <f t="shared" si="2"/>
        <v>NINGUNO</v>
      </c>
    </row>
    <row r="27" spans="1:17" ht="12.75" x14ac:dyDescent="0.2">
      <c r="A27" s="5" t="s">
        <v>235</v>
      </c>
      <c r="B27" s="19">
        <v>19</v>
      </c>
      <c r="C27" s="19" t="str">
        <f t="shared" si="0"/>
        <v>Adulto Joven</v>
      </c>
      <c r="D27" s="19" t="s">
        <v>48</v>
      </c>
      <c r="E27" s="19" t="s">
        <v>67</v>
      </c>
      <c r="F27" s="19" t="s">
        <v>43</v>
      </c>
      <c r="G27" s="19" t="s">
        <v>44</v>
      </c>
      <c r="H27" s="19" t="s">
        <v>45</v>
      </c>
      <c r="I27" s="19" t="s">
        <v>45</v>
      </c>
      <c r="J27" s="25">
        <v>2014</v>
      </c>
      <c r="K27" s="19" t="s">
        <v>173</v>
      </c>
      <c r="L27" s="15">
        <v>0</v>
      </c>
      <c r="M27" s="15">
        <v>0</v>
      </c>
      <c r="N27" s="15">
        <v>0</v>
      </c>
      <c r="O27" s="15">
        <v>0</v>
      </c>
      <c r="P27" s="39">
        <f t="shared" si="1"/>
        <v>0</v>
      </c>
      <c r="Q27" s="40" t="str">
        <f t="shared" si="2"/>
        <v>NINGUNO</v>
      </c>
    </row>
    <row r="28" spans="1:17" ht="12.75" x14ac:dyDescent="0.2">
      <c r="A28" s="5" t="s">
        <v>236</v>
      </c>
      <c r="B28" s="19">
        <v>25</v>
      </c>
      <c r="C28" s="19" t="str">
        <f t="shared" si="0"/>
        <v>Adulto Joven</v>
      </c>
      <c r="D28" s="19" t="s">
        <v>48</v>
      </c>
      <c r="E28" s="19" t="s">
        <v>42</v>
      </c>
      <c r="F28" s="19" t="s">
        <v>43</v>
      </c>
      <c r="G28" s="19" t="s">
        <v>47</v>
      </c>
      <c r="H28" s="19" t="s">
        <v>45</v>
      </c>
      <c r="I28" s="19" t="s">
        <v>45</v>
      </c>
      <c r="J28" s="25">
        <v>2012</v>
      </c>
      <c r="K28" s="19" t="s">
        <v>173</v>
      </c>
      <c r="L28" s="15">
        <v>0</v>
      </c>
      <c r="M28" s="15">
        <v>0</v>
      </c>
      <c r="N28" s="15">
        <v>1</v>
      </c>
      <c r="O28" s="15">
        <v>0</v>
      </c>
      <c r="P28" s="39">
        <f t="shared" si="1"/>
        <v>0.25</v>
      </c>
      <c r="Q28" s="40" t="str">
        <f t="shared" si="2"/>
        <v>NINGUNO</v>
      </c>
    </row>
    <row r="29" spans="1:17" ht="12.75" x14ac:dyDescent="0.2">
      <c r="A29" s="5" t="s">
        <v>237</v>
      </c>
      <c r="B29" s="19">
        <v>18</v>
      </c>
      <c r="C29" s="19" t="str">
        <f t="shared" si="0"/>
        <v>Adulto Joven</v>
      </c>
      <c r="D29" s="19" t="s">
        <v>48</v>
      </c>
      <c r="E29" s="19" t="s">
        <v>42</v>
      </c>
      <c r="F29" s="19" t="s">
        <v>43</v>
      </c>
      <c r="G29" s="19" t="s">
        <v>44</v>
      </c>
      <c r="H29" s="19" t="s">
        <v>45</v>
      </c>
      <c r="I29" s="19" t="s">
        <v>45</v>
      </c>
      <c r="J29" s="25">
        <v>2011</v>
      </c>
      <c r="K29" s="19" t="s">
        <v>173</v>
      </c>
      <c r="L29" s="15">
        <v>0</v>
      </c>
      <c r="M29" s="15">
        <v>0</v>
      </c>
      <c r="N29" s="15">
        <v>0</v>
      </c>
      <c r="O29" s="15">
        <v>0</v>
      </c>
      <c r="P29" s="39">
        <f t="shared" si="1"/>
        <v>0</v>
      </c>
      <c r="Q29" s="40" t="str">
        <f t="shared" si="2"/>
        <v>NINGUNO</v>
      </c>
    </row>
    <row r="30" spans="1:17" ht="12.75" x14ac:dyDescent="0.2">
      <c r="A30" s="5" t="s">
        <v>238</v>
      </c>
      <c r="B30" s="19">
        <v>21</v>
      </c>
      <c r="C30" s="19" t="str">
        <f t="shared" si="0"/>
        <v>Adulto Joven</v>
      </c>
      <c r="D30" s="19" t="s">
        <v>48</v>
      </c>
      <c r="E30" s="19" t="s">
        <v>66</v>
      </c>
      <c r="F30" s="19" t="s">
        <v>43</v>
      </c>
      <c r="G30" s="19" t="s">
        <v>47</v>
      </c>
      <c r="H30" s="19" t="s">
        <v>45</v>
      </c>
      <c r="I30" s="19" t="s">
        <v>45</v>
      </c>
      <c r="J30" s="25">
        <v>2010</v>
      </c>
      <c r="K30" s="19" t="s">
        <v>173</v>
      </c>
      <c r="L30" s="15">
        <v>0</v>
      </c>
      <c r="M30" s="15">
        <v>0</v>
      </c>
      <c r="N30" s="15">
        <v>0</v>
      </c>
      <c r="O30" s="15">
        <v>0</v>
      </c>
      <c r="P30" s="39">
        <f t="shared" si="1"/>
        <v>0</v>
      </c>
      <c r="Q30" s="40" t="str">
        <f t="shared" si="2"/>
        <v>NINGUNO</v>
      </c>
    </row>
    <row r="31" spans="1:17" ht="12.75" x14ac:dyDescent="0.2">
      <c r="A31" s="5" t="s">
        <v>239</v>
      </c>
      <c r="B31" s="19">
        <v>53</v>
      </c>
      <c r="C31" s="19" t="str">
        <f t="shared" si="0"/>
        <v>Adulto</v>
      </c>
      <c r="D31" s="19" t="s">
        <v>48</v>
      </c>
      <c r="E31" s="19" t="s">
        <v>66</v>
      </c>
      <c r="F31" s="19" t="s">
        <v>43</v>
      </c>
      <c r="G31" s="19" t="s">
        <v>47</v>
      </c>
      <c r="H31" s="19" t="s">
        <v>51</v>
      </c>
      <c r="I31" s="19" t="s">
        <v>51</v>
      </c>
      <c r="J31" s="25">
        <v>2015</v>
      </c>
      <c r="K31" s="19" t="s">
        <v>173</v>
      </c>
      <c r="L31" s="15">
        <v>0</v>
      </c>
      <c r="M31" s="15">
        <v>0</v>
      </c>
      <c r="N31" s="15">
        <v>0</v>
      </c>
      <c r="O31" s="15">
        <v>0</v>
      </c>
      <c r="P31" s="39">
        <f t="shared" si="1"/>
        <v>0</v>
      </c>
      <c r="Q31" s="40" t="str">
        <f t="shared" si="2"/>
        <v>NINGUNO</v>
      </c>
    </row>
    <row r="32" spans="1:17" ht="12.75" x14ac:dyDescent="0.2">
      <c r="A32" s="5" t="s">
        <v>240</v>
      </c>
      <c r="B32" s="19">
        <v>45</v>
      </c>
      <c r="C32" s="19" t="str">
        <f t="shared" si="0"/>
        <v>Adulto</v>
      </c>
      <c r="D32" s="19" t="s">
        <v>48</v>
      </c>
      <c r="E32" s="19" t="s">
        <v>42</v>
      </c>
      <c r="F32" s="19" t="s">
        <v>43</v>
      </c>
      <c r="G32" s="19" t="s">
        <v>68</v>
      </c>
      <c r="H32" s="19" t="s">
        <v>65</v>
      </c>
      <c r="I32" s="19" t="s">
        <v>51</v>
      </c>
      <c r="J32" s="25">
        <v>2018</v>
      </c>
      <c r="K32" s="19" t="s">
        <v>174</v>
      </c>
      <c r="L32" s="15">
        <v>0</v>
      </c>
      <c r="M32" s="15">
        <v>0</v>
      </c>
      <c r="N32" s="15">
        <v>1</v>
      </c>
      <c r="O32" s="15">
        <v>0</v>
      </c>
      <c r="P32" s="39">
        <f t="shared" si="1"/>
        <v>0.25</v>
      </c>
      <c r="Q32" s="40" t="str">
        <f t="shared" si="2"/>
        <v>NINGUNO</v>
      </c>
    </row>
    <row r="33" spans="1:17" ht="12.75" x14ac:dyDescent="0.2">
      <c r="A33" s="5" t="s">
        <v>241</v>
      </c>
      <c r="B33" s="19">
        <v>22</v>
      </c>
      <c r="C33" s="19" t="str">
        <f t="shared" si="0"/>
        <v>Adulto Joven</v>
      </c>
      <c r="D33" s="19" t="s">
        <v>48</v>
      </c>
      <c r="E33" s="19" t="s">
        <v>46</v>
      </c>
      <c r="F33" s="19" t="s">
        <v>43</v>
      </c>
      <c r="G33" s="19" t="s">
        <v>44</v>
      </c>
      <c r="H33" s="19" t="s">
        <v>45</v>
      </c>
      <c r="I33" s="19" t="s">
        <v>45</v>
      </c>
      <c r="J33" s="25">
        <v>2009</v>
      </c>
      <c r="K33" s="19" t="s">
        <v>173</v>
      </c>
      <c r="L33" s="15">
        <v>0</v>
      </c>
      <c r="M33" s="15">
        <v>0</v>
      </c>
      <c r="N33" s="15">
        <v>0</v>
      </c>
      <c r="O33" s="15">
        <v>0</v>
      </c>
      <c r="P33" s="39">
        <f t="shared" si="1"/>
        <v>0</v>
      </c>
      <c r="Q33" s="40" t="str">
        <f t="shared" si="2"/>
        <v>NINGUNO</v>
      </c>
    </row>
    <row r="34" spans="1:17" ht="12.75" x14ac:dyDescent="0.2">
      <c r="A34" s="5" t="s">
        <v>242</v>
      </c>
      <c r="B34" s="19">
        <v>51</v>
      </c>
      <c r="C34" s="19" t="str">
        <f t="shared" si="0"/>
        <v>Adulto</v>
      </c>
      <c r="D34" s="19" t="s">
        <v>48</v>
      </c>
      <c r="E34" s="19" t="s">
        <v>46</v>
      </c>
      <c r="F34" s="19" t="s">
        <v>43</v>
      </c>
      <c r="G34" s="19" t="s">
        <v>44</v>
      </c>
      <c r="H34" s="19" t="s">
        <v>45</v>
      </c>
      <c r="I34" s="19" t="s">
        <v>51</v>
      </c>
      <c r="J34" s="25">
        <v>2018</v>
      </c>
      <c r="K34" s="19" t="s">
        <v>173</v>
      </c>
      <c r="L34" s="15">
        <v>0</v>
      </c>
      <c r="M34" s="15">
        <v>0</v>
      </c>
      <c r="N34" s="15">
        <v>0</v>
      </c>
      <c r="O34" s="15">
        <v>0</v>
      </c>
      <c r="P34" s="39">
        <f t="shared" si="1"/>
        <v>0</v>
      </c>
      <c r="Q34" s="40" t="str">
        <f t="shared" si="2"/>
        <v>NINGUNO</v>
      </c>
    </row>
    <row r="35" spans="1:17" ht="12.75" x14ac:dyDescent="0.2">
      <c r="A35" s="5" t="s">
        <v>243</v>
      </c>
      <c r="B35" s="19">
        <v>45</v>
      </c>
      <c r="C35" s="19" t="str">
        <f t="shared" si="0"/>
        <v>Adulto</v>
      </c>
      <c r="D35" s="19" t="s">
        <v>48</v>
      </c>
      <c r="E35" s="19" t="s">
        <v>42</v>
      </c>
      <c r="F35" s="19" t="s">
        <v>43</v>
      </c>
      <c r="G35" s="19" t="s">
        <v>44</v>
      </c>
      <c r="H35" s="19" t="s">
        <v>45</v>
      </c>
      <c r="I35" s="19" t="s">
        <v>51</v>
      </c>
      <c r="J35" s="25">
        <v>2015</v>
      </c>
      <c r="K35" s="19" t="s">
        <v>173</v>
      </c>
      <c r="L35" s="15">
        <v>0</v>
      </c>
      <c r="M35" s="15">
        <v>0</v>
      </c>
      <c r="N35" s="15">
        <v>0</v>
      </c>
      <c r="O35" s="15">
        <v>0</v>
      </c>
      <c r="P35" s="39">
        <f t="shared" si="1"/>
        <v>0</v>
      </c>
      <c r="Q35" s="40" t="str">
        <f t="shared" si="2"/>
        <v>NINGUNO</v>
      </c>
    </row>
    <row r="36" spans="1:17" ht="12.75" x14ac:dyDescent="0.2">
      <c r="A36" s="5" t="s">
        <v>244</v>
      </c>
      <c r="B36" s="19">
        <v>20</v>
      </c>
      <c r="C36" s="19" t="str">
        <f t="shared" si="0"/>
        <v>Adulto Joven</v>
      </c>
      <c r="D36" s="19" t="s">
        <v>48</v>
      </c>
      <c r="E36" s="19" t="s">
        <v>62</v>
      </c>
      <c r="F36" s="19" t="s">
        <v>43</v>
      </c>
      <c r="G36" s="19" t="s">
        <v>47</v>
      </c>
      <c r="H36" s="19" t="s">
        <v>51</v>
      </c>
      <c r="I36" s="19" t="s">
        <v>45</v>
      </c>
      <c r="J36" s="25">
        <v>2011</v>
      </c>
      <c r="K36" s="19" t="s">
        <v>173</v>
      </c>
      <c r="L36" s="15">
        <v>0</v>
      </c>
      <c r="M36" s="15">
        <v>0</v>
      </c>
      <c r="N36" s="15">
        <v>1</v>
      </c>
      <c r="O36" s="15">
        <v>0</v>
      </c>
      <c r="P36" s="39">
        <f t="shared" si="1"/>
        <v>0.25</v>
      </c>
      <c r="Q36" s="40" t="str">
        <f t="shared" si="2"/>
        <v>NINGUNO</v>
      </c>
    </row>
    <row r="37" spans="1:17" ht="12.75" x14ac:dyDescent="0.2">
      <c r="A37" s="5" t="s">
        <v>245</v>
      </c>
      <c r="B37" s="19">
        <v>23</v>
      </c>
      <c r="C37" s="19" t="str">
        <f t="shared" si="0"/>
        <v>Adulto Joven</v>
      </c>
      <c r="D37" s="19" t="s">
        <v>48</v>
      </c>
      <c r="E37" s="19" t="s">
        <v>42</v>
      </c>
      <c r="F37" s="19" t="s">
        <v>43</v>
      </c>
      <c r="G37" s="19" t="s">
        <v>44</v>
      </c>
      <c r="H37" s="19" t="s">
        <v>45</v>
      </c>
      <c r="I37" s="19" t="s">
        <v>45</v>
      </c>
      <c r="J37" s="25">
        <v>2010</v>
      </c>
      <c r="K37" s="19" t="s">
        <v>174</v>
      </c>
      <c r="L37" s="15">
        <v>0</v>
      </c>
      <c r="M37" s="15">
        <v>0</v>
      </c>
      <c r="N37" s="15">
        <v>0</v>
      </c>
      <c r="O37" s="15">
        <v>1</v>
      </c>
      <c r="P37" s="39">
        <f t="shared" si="1"/>
        <v>0.25</v>
      </c>
      <c r="Q37" s="40" t="str">
        <f t="shared" si="2"/>
        <v>NINGUNO</v>
      </c>
    </row>
    <row r="38" spans="1:17" ht="12.75" x14ac:dyDescent="0.2">
      <c r="A38" s="5" t="s">
        <v>246</v>
      </c>
      <c r="B38" s="19">
        <v>25</v>
      </c>
      <c r="C38" s="19" t="str">
        <f t="shared" si="0"/>
        <v>Adulto Joven</v>
      </c>
      <c r="D38" s="19" t="s">
        <v>48</v>
      </c>
      <c r="E38" s="19" t="s">
        <v>69</v>
      </c>
      <c r="F38" s="19" t="s">
        <v>43</v>
      </c>
      <c r="G38" s="19" t="s">
        <v>47</v>
      </c>
      <c r="H38" s="19" t="s">
        <v>45</v>
      </c>
      <c r="I38" s="19" t="s">
        <v>51</v>
      </c>
      <c r="J38" s="25">
        <v>2010</v>
      </c>
      <c r="K38" s="19" t="s">
        <v>173</v>
      </c>
      <c r="L38" s="15">
        <v>0</v>
      </c>
      <c r="M38" s="15">
        <v>0</v>
      </c>
      <c r="N38" s="15">
        <v>0</v>
      </c>
      <c r="O38" s="15">
        <v>0</v>
      </c>
      <c r="P38" s="39">
        <f t="shared" si="1"/>
        <v>0</v>
      </c>
      <c r="Q38" s="40" t="str">
        <f t="shared" si="2"/>
        <v>NINGUNO</v>
      </c>
    </row>
    <row r="39" spans="1:17" ht="12.75" x14ac:dyDescent="0.2">
      <c r="A39" s="5" t="s">
        <v>247</v>
      </c>
      <c r="B39" s="19">
        <v>25</v>
      </c>
      <c r="C39" s="19" t="str">
        <f t="shared" si="0"/>
        <v>Adulto Joven</v>
      </c>
      <c r="D39" s="19" t="s">
        <v>48</v>
      </c>
      <c r="E39" s="19" t="s">
        <v>42</v>
      </c>
      <c r="F39" s="19" t="s">
        <v>43</v>
      </c>
      <c r="G39" s="19" t="s">
        <v>44</v>
      </c>
      <c r="H39" s="19" t="s">
        <v>45</v>
      </c>
      <c r="I39" s="19" t="s">
        <v>51</v>
      </c>
      <c r="J39" s="25">
        <v>2010</v>
      </c>
      <c r="K39" s="19" t="s">
        <v>173</v>
      </c>
      <c r="L39" s="15">
        <v>0</v>
      </c>
      <c r="M39" s="15">
        <v>0</v>
      </c>
      <c r="N39" s="15">
        <v>1</v>
      </c>
      <c r="O39" s="15">
        <v>0</v>
      </c>
      <c r="P39" s="39">
        <f t="shared" si="1"/>
        <v>0.25</v>
      </c>
      <c r="Q39" s="40" t="str">
        <f t="shared" si="2"/>
        <v>NINGUNO</v>
      </c>
    </row>
    <row r="40" spans="1:17" ht="12.75" x14ac:dyDescent="0.2">
      <c r="A40" s="5" t="s">
        <v>248</v>
      </c>
      <c r="B40" s="19">
        <v>59</v>
      </c>
      <c r="C40" s="19" t="str">
        <f t="shared" si="0"/>
        <v>Adulto</v>
      </c>
      <c r="D40" s="19" t="s">
        <v>48</v>
      </c>
      <c r="E40" s="19" t="s">
        <v>42</v>
      </c>
      <c r="F40" s="19" t="s">
        <v>43</v>
      </c>
      <c r="G40" s="19" t="s">
        <v>70</v>
      </c>
      <c r="H40" s="19" t="s">
        <v>45</v>
      </c>
      <c r="I40" s="19" t="s">
        <v>45</v>
      </c>
      <c r="J40" s="25">
        <v>2012</v>
      </c>
      <c r="K40" s="19" t="s">
        <v>173</v>
      </c>
      <c r="L40" s="15">
        <v>1</v>
      </c>
      <c r="M40" s="15">
        <v>0</v>
      </c>
      <c r="N40" s="15">
        <v>0</v>
      </c>
      <c r="O40" s="15">
        <v>1</v>
      </c>
      <c r="P40" s="39">
        <f t="shared" si="1"/>
        <v>0.5</v>
      </c>
      <c r="Q40" s="40" t="str">
        <f t="shared" si="2"/>
        <v>BAJO</v>
      </c>
    </row>
    <row r="41" spans="1:17" ht="12.75" x14ac:dyDescent="0.2">
      <c r="A41" s="5" t="s">
        <v>249</v>
      </c>
      <c r="B41" s="19">
        <v>59</v>
      </c>
      <c r="C41" s="19" t="str">
        <f t="shared" si="0"/>
        <v>Adulto</v>
      </c>
      <c r="D41" s="19" t="s">
        <v>48</v>
      </c>
      <c r="E41" s="19" t="s">
        <v>71</v>
      </c>
      <c r="F41" s="19" t="s">
        <v>43</v>
      </c>
      <c r="G41" s="19" t="s">
        <v>44</v>
      </c>
      <c r="H41" s="19" t="s">
        <v>45</v>
      </c>
      <c r="I41" s="19" t="s">
        <v>51</v>
      </c>
      <c r="J41" s="25">
        <v>2008</v>
      </c>
      <c r="K41" s="19" t="s">
        <v>173</v>
      </c>
      <c r="L41" s="15">
        <v>0</v>
      </c>
      <c r="M41" s="15">
        <v>0</v>
      </c>
      <c r="N41" s="15">
        <v>0</v>
      </c>
      <c r="O41" s="15">
        <v>0</v>
      </c>
      <c r="P41" s="39">
        <f t="shared" si="1"/>
        <v>0</v>
      </c>
      <c r="Q41" s="40" t="str">
        <f t="shared" si="2"/>
        <v>NINGUNO</v>
      </c>
    </row>
    <row r="42" spans="1:17" ht="12.75" x14ac:dyDescent="0.2">
      <c r="A42" s="5" t="s">
        <v>250</v>
      </c>
      <c r="B42" s="19">
        <v>14</v>
      </c>
      <c r="C42" s="19" t="str">
        <f t="shared" si="0"/>
        <v>Niño/Adolescente</v>
      </c>
      <c r="D42" s="19" t="s">
        <v>41</v>
      </c>
      <c r="E42" s="19" t="s">
        <v>72</v>
      </c>
      <c r="F42" s="19" t="s">
        <v>43</v>
      </c>
      <c r="G42" s="19" t="s">
        <v>47</v>
      </c>
      <c r="H42" s="19" t="s">
        <v>45</v>
      </c>
      <c r="I42" s="19" t="s">
        <v>45</v>
      </c>
      <c r="J42" s="25">
        <v>2014</v>
      </c>
      <c r="K42" s="19" t="s">
        <v>173</v>
      </c>
      <c r="L42" s="15">
        <v>0</v>
      </c>
      <c r="M42" s="15">
        <v>0</v>
      </c>
      <c r="N42" s="15">
        <v>0</v>
      </c>
      <c r="O42" s="15">
        <v>0</v>
      </c>
      <c r="P42" s="39">
        <f t="shared" si="1"/>
        <v>0</v>
      </c>
      <c r="Q42" s="40" t="str">
        <f t="shared" si="2"/>
        <v>NINGUNO</v>
      </c>
    </row>
    <row r="43" spans="1:17" ht="12.75" x14ac:dyDescent="0.2">
      <c r="A43" s="5" t="s">
        <v>251</v>
      </c>
      <c r="B43" s="19">
        <v>15</v>
      </c>
      <c r="C43" s="19" t="str">
        <f t="shared" si="0"/>
        <v>Niño/Adolescente</v>
      </c>
      <c r="D43" s="19" t="s">
        <v>41</v>
      </c>
      <c r="E43" s="19" t="s">
        <v>73</v>
      </c>
      <c r="F43" s="19" t="s">
        <v>43</v>
      </c>
      <c r="G43" s="19" t="s">
        <v>47</v>
      </c>
      <c r="H43" s="19" t="s">
        <v>45</v>
      </c>
      <c r="I43" s="19" t="s">
        <v>45</v>
      </c>
      <c r="J43" s="25">
        <v>2014</v>
      </c>
      <c r="K43" s="19" t="s">
        <v>173</v>
      </c>
      <c r="L43" s="15">
        <v>0</v>
      </c>
      <c r="M43" s="15">
        <v>0</v>
      </c>
      <c r="N43" s="15">
        <v>0</v>
      </c>
      <c r="O43" s="15">
        <v>1</v>
      </c>
      <c r="P43" s="39">
        <f t="shared" si="1"/>
        <v>0.25</v>
      </c>
      <c r="Q43" s="40" t="str">
        <f t="shared" si="2"/>
        <v>NINGUNO</v>
      </c>
    </row>
    <row r="44" spans="1:17" ht="12.75" x14ac:dyDescent="0.2">
      <c r="A44" s="5" t="s">
        <v>252</v>
      </c>
      <c r="B44" s="19">
        <v>14</v>
      </c>
      <c r="C44" s="19" t="str">
        <f t="shared" si="0"/>
        <v>Niño/Adolescente</v>
      </c>
      <c r="D44" s="19" t="s">
        <v>48</v>
      </c>
      <c r="E44" s="19" t="s">
        <v>42</v>
      </c>
      <c r="F44" s="19" t="s">
        <v>43</v>
      </c>
      <c r="G44" s="19" t="s">
        <v>47</v>
      </c>
      <c r="H44" s="19" t="s">
        <v>45</v>
      </c>
      <c r="I44" s="19" t="s">
        <v>49</v>
      </c>
      <c r="J44" s="25">
        <v>2013</v>
      </c>
      <c r="K44" s="19" t="s">
        <v>173</v>
      </c>
      <c r="L44" s="15">
        <v>0</v>
      </c>
      <c r="M44" s="15">
        <v>0</v>
      </c>
      <c r="N44" s="15">
        <v>1</v>
      </c>
      <c r="O44" s="15">
        <v>0</v>
      </c>
      <c r="P44" s="39">
        <f t="shared" si="1"/>
        <v>0.25</v>
      </c>
      <c r="Q44" s="40" t="str">
        <f t="shared" si="2"/>
        <v>NINGUNO</v>
      </c>
    </row>
    <row r="45" spans="1:17" ht="12.75" x14ac:dyDescent="0.2">
      <c r="A45" s="5" t="s">
        <v>253</v>
      </c>
      <c r="B45" s="19">
        <v>14</v>
      </c>
      <c r="C45" s="19" t="str">
        <f t="shared" si="0"/>
        <v>Niño/Adolescente</v>
      </c>
      <c r="D45" s="19" t="s">
        <v>41</v>
      </c>
      <c r="E45" s="19" t="s">
        <v>74</v>
      </c>
      <c r="F45" s="19" t="s">
        <v>43</v>
      </c>
      <c r="G45" s="19" t="s">
        <v>47</v>
      </c>
      <c r="H45" s="19" t="s">
        <v>45</v>
      </c>
      <c r="I45" s="19" t="s">
        <v>65</v>
      </c>
      <c r="J45" s="25">
        <v>2017</v>
      </c>
      <c r="K45" s="19" t="s">
        <v>173</v>
      </c>
      <c r="L45" s="15">
        <v>0</v>
      </c>
      <c r="M45" s="15">
        <v>0</v>
      </c>
      <c r="N45" s="15">
        <v>0</v>
      </c>
      <c r="O45" s="15">
        <v>0</v>
      </c>
      <c r="P45" s="39">
        <f t="shared" si="1"/>
        <v>0</v>
      </c>
      <c r="Q45" s="40" t="str">
        <f t="shared" si="2"/>
        <v>NINGUNO</v>
      </c>
    </row>
    <row r="46" spans="1:17" ht="12.75" x14ac:dyDescent="0.2">
      <c r="A46" s="5" t="s">
        <v>254</v>
      </c>
      <c r="B46" s="19">
        <v>14</v>
      </c>
      <c r="C46" s="19" t="str">
        <f t="shared" si="0"/>
        <v>Niño/Adolescente</v>
      </c>
      <c r="D46" s="19" t="s">
        <v>41</v>
      </c>
      <c r="E46" s="19" t="s">
        <v>75</v>
      </c>
      <c r="F46" s="19" t="s">
        <v>43</v>
      </c>
      <c r="G46" s="19" t="s">
        <v>47</v>
      </c>
      <c r="H46" s="19" t="s">
        <v>45</v>
      </c>
      <c r="I46" s="19" t="s">
        <v>45</v>
      </c>
      <c r="J46" s="25">
        <v>2016</v>
      </c>
      <c r="K46" s="19" t="s">
        <v>173</v>
      </c>
      <c r="L46" s="15">
        <v>0</v>
      </c>
      <c r="M46" s="15">
        <v>0</v>
      </c>
      <c r="N46" s="15">
        <v>0</v>
      </c>
      <c r="O46" s="15">
        <v>0</v>
      </c>
      <c r="P46" s="39">
        <f t="shared" si="1"/>
        <v>0</v>
      </c>
      <c r="Q46" s="40" t="str">
        <f t="shared" si="2"/>
        <v>NINGUNO</v>
      </c>
    </row>
    <row r="47" spans="1:17" ht="12.75" x14ac:dyDescent="0.2">
      <c r="A47" s="5" t="s">
        <v>255</v>
      </c>
      <c r="B47" s="19">
        <v>14</v>
      </c>
      <c r="C47" s="19" t="str">
        <f t="shared" si="0"/>
        <v>Niño/Adolescente</v>
      </c>
      <c r="D47" s="19" t="s">
        <v>41</v>
      </c>
      <c r="E47" s="19" t="s">
        <v>42</v>
      </c>
      <c r="F47" s="19" t="s">
        <v>43</v>
      </c>
      <c r="G47" s="19" t="s">
        <v>47</v>
      </c>
      <c r="H47" s="19" t="s">
        <v>45</v>
      </c>
      <c r="I47" s="19" t="s">
        <v>49</v>
      </c>
      <c r="J47" s="25">
        <v>2010</v>
      </c>
      <c r="K47" s="19" t="s">
        <v>173</v>
      </c>
      <c r="L47" s="15">
        <v>0</v>
      </c>
      <c r="M47" s="15">
        <v>0</v>
      </c>
      <c r="N47" s="15">
        <v>1</v>
      </c>
      <c r="O47" s="15">
        <v>1</v>
      </c>
      <c r="P47" s="39">
        <f t="shared" si="1"/>
        <v>0.5</v>
      </c>
      <c r="Q47" s="40" t="str">
        <f t="shared" si="2"/>
        <v>BAJO</v>
      </c>
    </row>
    <row r="48" spans="1:17" ht="12.75" x14ac:dyDescent="0.2">
      <c r="A48" s="5" t="s">
        <v>256</v>
      </c>
      <c r="B48" s="19">
        <v>15</v>
      </c>
      <c r="C48" s="19" t="str">
        <f t="shared" si="0"/>
        <v>Niño/Adolescente</v>
      </c>
      <c r="D48" s="19" t="s">
        <v>41</v>
      </c>
      <c r="E48" s="19" t="s">
        <v>76</v>
      </c>
      <c r="F48" s="19" t="s">
        <v>50</v>
      </c>
      <c r="G48" s="19" t="s">
        <v>47</v>
      </c>
      <c r="H48" s="19" t="s">
        <v>51</v>
      </c>
      <c r="I48" s="19" t="s">
        <v>45</v>
      </c>
      <c r="J48" s="25">
        <v>2012</v>
      </c>
      <c r="K48" s="19" t="s">
        <v>174</v>
      </c>
      <c r="L48" s="15">
        <v>0</v>
      </c>
      <c r="M48" s="15">
        <v>0</v>
      </c>
      <c r="N48" s="15">
        <v>0</v>
      </c>
      <c r="O48" s="15">
        <v>0</v>
      </c>
      <c r="P48" s="39">
        <f t="shared" si="1"/>
        <v>0</v>
      </c>
      <c r="Q48" s="40" t="str">
        <f t="shared" si="2"/>
        <v>NINGUNO</v>
      </c>
    </row>
    <row r="49" spans="1:17" ht="12.75" x14ac:dyDescent="0.2">
      <c r="A49" s="5" t="s">
        <v>257</v>
      </c>
      <c r="B49" s="19">
        <v>14</v>
      </c>
      <c r="C49" s="19" t="str">
        <f t="shared" si="0"/>
        <v>Niño/Adolescente</v>
      </c>
      <c r="D49" s="19" t="s">
        <v>48</v>
      </c>
      <c r="E49" s="19" t="s">
        <v>42</v>
      </c>
      <c r="F49" s="19" t="s">
        <v>43</v>
      </c>
      <c r="G49" s="19" t="s">
        <v>47</v>
      </c>
      <c r="H49" s="19" t="s">
        <v>45</v>
      </c>
      <c r="I49" s="19" t="s">
        <v>45</v>
      </c>
      <c r="J49" s="25">
        <v>2017</v>
      </c>
      <c r="K49" s="19" t="s">
        <v>175</v>
      </c>
      <c r="L49" s="15">
        <v>0</v>
      </c>
      <c r="M49" s="15">
        <v>0</v>
      </c>
      <c r="N49" s="15">
        <v>1</v>
      </c>
      <c r="O49" s="15">
        <v>0</v>
      </c>
      <c r="P49" s="39">
        <f t="shared" si="1"/>
        <v>0.25</v>
      </c>
      <c r="Q49" s="40" t="str">
        <f t="shared" si="2"/>
        <v>NINGUNO</v>
      </c>
    </row>
    <row r="50" spans="1:17" ht="12.75" x14ac:dyDescent="0.2">
      <c r="A50" s="5" t="s">
        <v>258</v>
      </c>
      <c r="B50" s="19">
        <v>14</v>
      </c>
      <c r="C50" s="19" t="str">
        <f t="shared" si="0"/>
        <v>Niño/Adolescente</v>
      </c>
      <c r="D50" s="19" t="s">
        <v>48</v>
      </c>
      <c r="E50" s="19" t="s">
        <v>75</v>
      </c>
      <c r="F50" s="19" t="s">
        <v>43</v>
      </c>
      <c r="G50" s="19" t="s">
        <v>47</v>
      </c>
      <c r="H50" s="19" t="s">
        <v>49</v>
      </c>
      <c r="I50" s="19" t="s">
        <v>45</v>
      </c>
      <c r="J50" s="25">
        <v>2011</v>
      </c>
      <c r="K50" s="19" t="s">
        <v>173</v>
      </c>
      <c r="L50" s="15">
        <v>1</v>
      </c>
      <c r="M50" s="15">
        <v>0</v>
      </c>
      <c r="N50" s="15">
        <v>1</v>
      </c>
      <c r="O50" s="15">
        <v>1</v>
      </c>
      <c r="P50" s="39">
        <f t="shared" si="1"/>
        <v>0.75</v>
      </c>
      <c r="Q50" s="40" t="str">
        <f t="shared" si="2"/>
        <v>MEDIO</v>
      </c>
    </row>
    <row r="51" spans="1:17" ht="12.75" x14ac:dyDescent="0.2">
      <c r="A51" s="5" t="s">
        <v>259</v>
      </c>
      <c r="B51" s="19">
        <v>14</v>
      </c>
      <c r="C51" s="19" t="str">
        <f t="shared" si="0"/>
        <v>Niño/Adolescente</v>
      </c>
      <c r="D51" s="19" t="s">
        <v>41</v>
      </c>
      <c r="E51" s="19" t="s">
        <v>77</v>
      </c>
      <c r="F51" s="19" t="s">
        <v>43</v>
      </c>
      <c r="G51" s="19" t="s">
        <v>68</v>
      </c>
      <c r="H51" s="19" t="s">
        <v>45</v>
      </c>
      <c r="I51" s="19" t="s">
        <v>45</v>
      </c>
      <c r="J51" s="25">
        <v>2012</v>
      </c>
      <c r="K51" s="19" t="s">
        <v>173</v>
      </c>
      <c r="L51" s="15">
        <v>0</v>
      </c>
      <c r="M51" s="15">
        <v>0</v>
      </c>
      <c r="N51" s="15">
        <v>0</v>
      </c>
      <c r="O51" s="15">
        <v>0</v>
      </c>
      <c r="P51" s="39">
        <f t="shared" si="1"/>
        <v>0</v>
      </c>
      <c r="Q51" s="40" t="str">
        <f t="shared" si="2"/>
        <v>NINGUNO</v>
      </c>
    </row>
    <row r="52" spans="1:17" ht="12.75" x14ac:dyDescent="0.2">
      <c r="A52" s="5" t="s">
        <v>260</v>
      </c>
      <c r="B52" s="19">
        <v>13</v>
      </c>
      <c r="C52" s="19" t="str">
        <f t="shared" si="0"/>
        <v>Niño/Adolescente</v>
      </c>
      <c r="D52" s="19" t="s">
        <v>48</v>
      </c>
      <c r="E52" s="19" t="s">
        <v>42</v>
      </c>
      <c r="F52" s="19" t="s">
        <v>43</v>
      </c>
      <c r="G52" s="19" t="s">
        <v>47</v>
      </c>
      <c r="H52" s="19" t="s">
        <v>45</v>
      </c>
      <c r="I52" s="19" t="s">
        <v>45</v>
      </c>
      <c r="J52" s="25">
        <v>2011</v>
      </c>
      <c r="K52" s="19" t="s">
        <v>175</v>
      </c>
      <c r="L52" s="15">
        <v>0</v>
      </c>
      <c r="M52" s="15">
        <v>0</v>
      </c>
      <c r="N52" s="15">
        <v>0</v>
      </c>
      <c r="O52" s="15">
        <v>0</v>
      </c>
      <c r="P52" s="39">
        <f t="shared" si="1"/>
        <v>0</v>
      </c>
      <c r="Q52" s="40" t="str">
        <f t="shared" si="2"/>
        <v>NINGUNO</v>
      </c>
    </row>
    <row r="53" spans="1:17" ht="12.75" x14ac:dyDescent="0.2">
      <c r="A53" s="5" t="s">
        <v>261</v>
      </c>
      <c r="B53" s="19">
        <v>15</v>
      </c>
      <c r="C53" s="19" t="str">
        <f t="shared" si="0"/>
        <v>Niño/Adolescente</v>
      </c>
      <c r="D53" s="19" t="s">
        <v>48</v>
      </c>
      <c r="E53" s="19" t="s">
        <v>73</v>
      </c>
      <c r="F53" s="19" t="s">
        <v>43</v>
      </c>
      <c r="G53" s="19" t="s">
        <v>47</v>
      </c>
      <c r="H53" s="19" t="s">
        <v>51</v>
      </c>
      <c r="I53" s="19" t="s">
        <v>45</v>
      </c>
      <c r="J53" s="25">
        <v>2014</v>
      </c>
      <c r="K53" s="19" t="s">
        <v>173</v>
      </c>
      <c r="L53" s="15">
        <v>0</v>
      </c>
      <c r="M53" s="15">
        <v>0</v>
      </c>
      <c r="N53" s="15">
        <v>0</v>
      </c>
      <c r="O53" s="15">
        <v>0</v>
      </c>
      <c r="P53" s="39">
        <f t="shared" si="1"/>
        <v>0</v>
      </c>
      <c r="Q53" s="40" t="str">
        <f t="shared" si="2"/>
        <v>NINGUNO</v>
      </c>
    </row>
    <row r="54" spans="1:17" ht="12.75" x14ac:dyDescent="0.2">
      <c r="A54" s="5" t="s">
        <v>262</v>
      </c>
      <c r="B54" s="19">
        <v>14</v>
      </c>
      <c r="C54" s="19" t="str">
        <f t="shared" si="0"/>
        <v>Niño/Adolescente</v>
      </c>
      <c r="D54" s="19" t="s">
        <v>48</v>
      </c>
      <c r="E54" s="19" t="s">
        <v>78</v>
      </c>
      <c r="F54" s="19" t="s">
        <v>43</v>
      </c>
      <c r="G54" s="19" t="s">
        <v>47</v>
      </c>
      <c r="H54" s="19" t="s">
        <v>45</v>
      </c>
      <c r="I54" s="19" t="s">
        <v>45</v>
      </c>
      <c r="J54" s="25">
        <v>2007</v>
      </c>
      <c r="K54" s="19" t="s">
        <v>173</v>
      </c>
      <c r="L54" s="15">
        <v>0</v>
      </c>
      <c r="M54" s="15">
        <v>0</v>
      </c>
      <c r="N54" s="15">
        <v>0</v>
      </c>
      <c r="O54" s="15">
        <v>0</v>
      </c>
      <c r="P54" s="39">
        <f t="shared" si="1"/>
        <v>0</v>
      </c>
      <c r="Q54" s="40" t="str">
        <f t="shared" si="2"/>
        <v>NINGUNO</v>
      </c>
    </row>
    <row r="55" spans="1:17" ht="12.75" x14ac:dyDescent="0.2">
      <c r="A55" s="5" t="s">
        <v>263</v>
      </c>
      <c r="B55" s="19">
        <v>15</v>
      </c>
      <c r="C55" s="19" t="str">
        <f t="shared" si="0"/>
        <v>Niño/Adolescente</v>
      </c>
      <c r="D55" s="19" t="s">
        <v>41</v>
      </c>
      <c r="E55" s="19" t="s">
        <v>42</v>
      </c>
      <c r="F55" s="19" t="s">
        <v>43</v>
      </c>
      <c r="G55" s="19" t="s">
        <v>47</v>
      </c>
      <c r="H55" s="19" t="s">
        <v>45</v>
      </c>
      <c r="I55" s="19" t="s">
        <v>45</v>
      </c>
      <c r="J55" s="25">
        <v>2016</v>
      </c>
      <c r="K55" s="19" t="s">
        <v>174</v>
      </c>
      <c r="L55" s="15">
        <v>0</v>
      </c>
      <c r="M55" s="15">
        <v>0</v>
      </c>
      <c r="N55" s="15">
        <v>1</v>
      </c>
      <c r="O55" s="15">
        <v>0</v>
      </c>
      <c r="P55" s="39">
        <f t="shared" si="1"/>
        <v>0.25</v>
      </c>
      <c r="Q55" s="40" t="str">
        <f t="shared" si="2"/>
        <v>NINGUNO</v>
      </c>
    </row>
    <row r="56" spans="1:17" ht="12.75" x14ac:dyDescent="0.2">
      <c r="A56" s="5" t="s">
        <v>264</v>
      </c>
      <c r="B56" s="19">
        <v>15</v>
      </c>
      <c r="C56" s="19" t="str">
        <f t="shared" si="0"/>
        <v>Niño/Adolescente</v>
      </c>
      <c r="D56" s="19" t="s">
        <v>48</v>
      </c>
      <c r="E56" s="19" t="s">
        <v>42</v>
      </c>
      <c r="F56" s="19" t="s">
        <v>43</v>
      </c>
      <c r="G56" s="19" t="s">
        <v>47</v>
      </c>
      <c r="H56" s="19" t="s">
        <v>45</v>
      </c>
      <c r="I56" s="19" t="s">
        <v>49</v>
      </c>
      <c r="J56" s="25">
        <v>2013</v>
      </c>
      <c r="K56" s="19" t="s">
        <v>173</v>
      </c>
      <c r="L56" s="15">
        <v>0</v>
      </c>
      <c r="M56" s="15">
        <v>0</v>
      </c>
      <c r="N56" s="15">
        <v>0</v>
      </c>
      <c r="O56" s="15">
        <v>0</v>
      </c>
      <c r="P56" s="39">
        <f t="shared" si="1"/>
        <v>0</v>
      </c>
      <c r="Q56" s="40" t="str">
        <f t="shared" si="2"/>
        <v>NINGUNO</v>
      </c>
    </row>
    <row r="57" spans="1:17" ht="12.75" x14ac:dyDescent="0.2">
      <c r="A57" s="5" t="s">
        <v>265</v>
      </c>
      <c r="B57" s="19">
        <v>14</v>
      </c>
      <c r="C57" s="19" t="str">
        <f t="shared" si="0"/>
        <v>Niño/Adolescente</v>
      </c>
      <c r="D57" s="19" t="s">
        <v>48</v>
      </c>
      <c r="E57" s="19" t="s">
        <v>69</v>
      </c>
      <c r="F57" s="19" t="s">
        <v>43</v>
      </c>
      <c r="G57" s="19" t="s">
        <v>47</v>
      </c>
      <c r="H57" s="19" t="s">
        <v>45</v>
      </c>
      <c r="I57" s="19" t="s">
        <v>45</v>
      </c>
      <c r="J57" s="25">
        <v>2017</v>
      </c>
      <c r="K57" s="19" t="s">
        <v>173</v>
      </c>
      <c r="L57" s="15">
        <v>0</v>
      </c>
      <c r="M57" s="15">
        <v>0</v>
      </c>
      <c r="N57" s="15">
        <v>0</v>
      </c>
      <c r="O57" s="15">
        <v>1</v>
      </c>
      <c r="P57" s="39">
        <f t="shared" si="1"/>
        <v>0.25</v>
      </c>
      <c r="Q57" s="40" t="str">
        <f t="shared" si="2"/>
        <v>NINGUNO</v>
      </c>
    </row>
    <row r="58" spans="1:17" ht="12.75" x14ac:dyDescent="0.2">
      <c r="A58" s="5" t="s">
        <v>266</v>
      </c>
      <c r="B58" s="19">
        <v>17</v>
      </c>
      <c r="C58" s="19" t="str">
        <f t="shared" si="0"/>
        <v>Niño/Adolescente</v>
      </c>
      <c r="D58" s="19" t="s">
        <v>48</v>
      </c>
      <c r="E58" s="19" t="s">
        <v>42</v>
      </c>
      <c r="F58" s="19" t="s">
        <v>43</v>
      </c>
      <c r="G58" s="19" t="s">
        <v>47</v>
      </c>
      <c r="H58" s="19" t="s">
        <v>51</v>
      </c>
      <c r="I58" s="19" t="s">
        <v>45</v>
      </c>
      <c r="J58" s="25">
        <v>2010</v>
      </c>
      <c r="K58" s="19" t="s">
        <v>173</v>
      </c>
      <c r="L58" s="15">
        <v>0</v>
      </c>
      <c r="M58" s="15">
        <v>0</v>
      </c>
      <c r="N58" s="15">
        <v>0</v>
      </c>
      <c r="O58" s="15">
        <v>0</v>
      </c>
      <c r="P58" s="39">
        <f t="shared" si="1"/>
        <v>0</v>
      </c>
      <c r="Q58" s="40" t="str">
        <f t="shared" si="2"/>
        <v>NINGUNO</v>
      </c>
    </row>
    <row r="59" spans="1:17" ht="12.75" x14ac:dyDescent="0.2">
      <c r="A59" s="5" t="s">
        <v>267</v>
      </c>
      <c r="B59" s="19">
        <v>19</v>
      </c>
      <c r="C59" s="19" t="str">
        <f t="shared" si="0"/>
        <v>Adulto Joven</v>
      </c>
      <c r="D59" s="19" t="s">
        <v>48</v>
      </c>
      <c r="E59" s="19" t="s">
        <v>42</v>
      </c>
      <c r="F59" s="19" t="s">
        <v>50</v>
      </c>
      <c r="G59" s="19" t="s">
        <v>47</v>
      </c>
      <c r="H59" s="19" t="s">
        <v>51</v>
      </c>
      <c r="I59" s="19" t="s">
        <v>51</v>
      </c>
      <c r="J59" s="25">
        <v>2015</v>
      </c>
      <c r="K59" s="19" t="s">
        <v>173</v>
      </c>
      <c r="L59" s="15">
        <v>0</v>
      </c>
      <c r="M59" s="15">
        <v>0</v>
      </c>
      <c r="N59" s="15">
        <v>0</v>
      </c>
      <c r="O59" s="15">
        <v>0</v>
      </c>
      <c r="P59" s="39">
        <f t="shared" si="1"/>
        <v>0</v>
      </c>
      <c r="Q59" s="40" t="str">
        <f t="shared" si="2"/>
        <v>NINGUNO</v>
      </c>
    </row>
    <row r="60" spans="1:17" ht="12.75" x14ac:dyDescent="0.2">
      <c r="A60" s="5" t="s">
        <v>268</v>
      </c>
      <c r="B60" s="19">
        <v>18</v>
      </c>
      <c r="C60" s="19" t="str">
        <f t="shared" si="0"/>
        <v>Adulto Joven</v>
      </c>
      <c r="D60" s="19" t="s">
        <v>41</v>
      </c>
      <c r="E60" s="19" t="s">
        <v>79</v>
      </c>
      <c r="F60" s="19" t="s">
        <v>43</v>
      </c>
      <c r="G60" s="19" t="s">
        <v>47</v>
      </c>
      <c r="H60" s="19" t="s">
        <v>51</v>
      </c>
      <c r="I60" s="19" t="s">
        <v>51</v>
      </c>
      <c r="J60" s="25">
        <v>2012</v>
      </c>
      <c r="K60" s="19" t="s">
        <v>174</v>
      </c>
      <c r="L60" s="15">
        <v>0</v>
      </c>
      <c r="M60" s="15">
        <v>0</v>
      </c>
      <c r="N60" s="15">
        <v>1</v>
      </c>
      <c r="O60" s="15">
        <v>0</v>
      </c>
      <c r="P60" s="39">
        <f t="shared" si="1"/>
        <v>0.25</v>
      </c>
      <c r="Q60" s="40" t="str">
        <f t="shared" si="2"/>
        <v>NINGUNO</v>
      </c>
    </row>
    <row r="61" spans="1:17" ht="12.75" x14ac:dyDescent="0.2">
      <c r="A61" s="5" t="s">
        <v>269</v>
      </c>
      <c r="B61" s="19">
        <v>18</v>
      </c>
      <c r="C61" s="19" t="str">
        <f t="shared" si="0"/>
        <v>Adulto Joven</v>
      </c>
      <c r="D61" s="19" t="s">
        <v>48</v>
      </c>
      <c r="E61" s="19" t="s">
        <v>80</v>
      </c>
      <c r="F61" s="19" t="s">
        <v>43</v>
      </c>
      <c r="G61" s="19" t="s">
        <v>47</v>
      </c>
      <c r="H61" s="19" t="s">
        <v>45</v>
      </c>
      <c r="I61" s="19" t="s">
        <v>45</v>
      </c>
      <c r="J61" s="25">
        <v>2010</v>
      </c>
      <c r="K61" s="19" t="s">
        <v>173</v>
      </c>
      <c r="L61" s="15">
        <v>0</v>
      </c>
      <c r="M61" s="15">
        <v>0</v>
      </c>
      <c r="N61" s="15">
        <v>1</v>
      </c>
      <c r="O61" s="15">
        <v>0</v>
      </c>
      <c r="P61" s="39">
        <f t="shared" si="1"/>
        <v>0.25</v>
      </c>
      <c r="Q61" s="40" t="str">
        <f t="shared" si="2"/>
        <v>NINGUNO</v>
      </c>
    </row>
    <row r="62" spans="1:17" ht="12.75" x14ac:dyDescent="0.2">
      <c r="A62" s="5" t="s">
        <v>270</v>
      </c>
      <c r="B62" s="19">
        <v>17</v>
      </c>
      <c r="C62" s="19" t="str">
        <f t="shared" si="0"/>
        <v>Niño/Adolescente</v>
      </c>
      <c r="D62" s="19" t="s">
        <v>41</v>
      </c>
      <c r="E62" s="19" t="s">
        <v>71</v>
      </c>
      <c r="F62" s="19" t="s">
        <v>43</v>
      </c>
      <c r="G62" s="19" t="s">
        <v>47</v>
      </c>
      <c r="H62" s="19" t="s">
        <v>45</v>
      </c>
      <c r="I62" s="19" t="s">
        <v>51</v>
      </c>
      <c r="J62" s="25">
        <v>2012</v>
      </c>
      <c r="K62" s="19" t="s">
        <v>173</v>
      </c>
      <c r="L62" s="15">
        <v>0</v>
      </c>
      <c r="M62" s="15">
        <v>0</v>
      </c>
      <c r="N62" s="15">
        <v>0</v>
      </c>
      <c r="O62" s="15">
        <v>1</v>
      </c>
      <c r="P62" s="39">
        <f t="shared" si="1"/>
        <v>0.25</v>
      </c>
      <c r="Q62" s="40" t="str">
        <f t="shared" si="2"/>
        <v>NINGUNO</v>
      </c>
    </row>
    <row r="63" spans="1:17" ht="12.75" x14ac:dyDescent="0.2">
      <c r="A63" s="5" t="s">
        <v>271</v>
      </c>
      <c r="B63" s="19">
        <v>17</v>
      </c>
      <c r="C63" s="19" t="str">
        <f t="shared" si="0"/>
        <v>Niño/Adolescente</v>
      </c>
      <c r="D63" s="19" t="s">
        <v>48</v>
      </c>
      <c r="E63" s="19" t="s">
        <v>46</v>
      </c>
      <c r="F63" s="19" t="s">
        <v>43</v>
      </c>
      <c r="G63" s="19" t="s">
        <v>47</v>
      </c>
      <c r="H63" s="19" t="s">
        <v>49</v>
      </c>
      <c r="I63" s="19" t="s">
        <v>45</v>
      </c>
      <c r="J63" s="25">
        <v>2013</v>
      </c>
      <c r="K63" s="19" t="s">
        <v>174</v>
      </c>
      <c r="L63" s="15">
        <v>0</v>
      </c>
      <c r="M63" s="15">
        <v>0</v>
      </c>
      <c r="N63" s="15">
        <v>1</v>
      </c>
      <c r="O63" s="15">
        <v>0</v>
      </c>
      <c r="P63" s="39">
        <f t="shared" si="1"/>
        <v>0.25</v>
      </c>
      <c r="Q63" s="40" t="str">
        <f t="shared" si="2"/>
        <v>NINGUNO</v>
      </c>
    </row>
    <row r="64" spans="1:17" ht="12.75" x14ac:dyDescent="0.2">
      <c r="A64" s="5" t="s">
        <v>272</v>
      </c>
      <c r="B64" s="19">
        <v>19</v>
      </c>
      <c r="C64" s="19" t="str">
        <f t="shared" si="0"/>
        <v>Adulto Joven</v>
      </c>
      <c r="D64" s="19" t="s">
        <v>41</v>
      </c>
      <c r="E64" s="19" t="s">
        <v>42</v>
      </c>
      <c r="F64" s="19" t="s">
        <v>50</v>
      </c>
      <c r="G64" s="19" t="s">
        <v>47</v>
      </c>
      <c r="H64" s="19" t="s">
        <v>51</v>
      </c>
      <c r="I64" s="19" t="s">
        <v>45</v>
      </c>
      <c r="J64" s="25">
        <v>2011</v>
      </c>
      <c r="K64" s="19" t="s">
        <v>173</v>
      </c>
      <c r="L64" s="15">
        <v>0</v>
      </c>
      <c r="M64" s="15">
        <v>0</v>
      </c>
      <c r="N64" s="15">
        <v>1</v>
      </c>
      <c r="O64" s="15">
        <v>0</v>
      </c>
      <c r="P64" s="39">
        <f t="shared" si="1"/>
        <v>0.25</v>
      </c>
      <c r="Q64" s="40" t="str">
        <f t="shared" si="2"/>
        <v>NINGUNO</v>
      </c>
    </row>
    <row r="65" spans="1:17" ht="12.75" x14ac:dyDescent="0.2">
      <c r="A65" s="5" t="s">
        <v>273</v>
      </c>
      <c r="B65" s="19">
        <v>18</v>
      </c>
      <c r="C65" s="19" t="str">
        <f t="shared" si="0"/>
        <v>Adulto Joven</v>
      </c>
      <c r="D65" s="19" t="s">
        <v>48</v>
      </c>
      <c r="E65" s="19" t="s">
        <v>77</v>
      </c>
      <c r="F65" s="19" t="s">
        <v>43</v>
      </c>
      <c r="G65" s="19" t="s">
        <v>47</v>
      </c>
      <c r="H65" s="19" t="s">
        <v>45</v>
      </c>
      <c r="I65" s="19" t="s">
        <v>51</v>
      </c>
      <c r="J65" s="25">
        <v>2012</v>
      </c>
      <c r="K65" s="19" t="s">
        <v>173</v>
      </c>
      <c r="L65" s="15">
        <v>0</v>
      </c>
      <c r="M65" s="15">
        <v>0</v>
      </c>
      <c r="N65" s="15">
        <v>0</v>
      </c>
      <c r="O65" s="15">
        <v>0</v>
      </c>
      <c r="P65" s="39">
        <f t="shared" si="1"/>
        <v>0</v>
      </c>
      <c r="Q65" s="40" t="str">
        <f t="shared" si="2"/>
        <v>NINGUNO</v>
      </c>
    </row>
    <row r="66" spans="1:17" ht="12.75" x14ac:dyDescent="0.2">
      <c r="A66" s="5" t="s">
        <v>274</v>
      </c>
      <c r="B66" s="19">
        <v>17</v>
      </c>
      <c r="C66" s="19" t="str">
        <f t="shared" si="0"/>
        <v>Niño/Adolescente</v>
      </c>
      <c r="D66" s="19" t="s">
        <v>48</v>
      </c>
      <c r="E66" s="19" t="s">
        <v>81</v>
      </c>
      <c r="F66" s="19" t="s">
        <v>43</v>
      </c>
      <c r="G66" s="19" t="s">
        <v>47</v>
      </c>
      <c r="H66" s="19" t="s">
        <v>45</v>
      </c>
      <c r="I66" s="19" t="s">
        <v>51</v>
      </c>
      <c r="J66" s="25">
        <v>2010</v>
      </c>
      <c r="K66" s="19" t="s">
        <v>173</v>
      </c>
      <c r="L66" s="15">
        <v>0</v>
      </c>
      <c r="M66" s="15">
        <v>0</v>
      </c>
      <c r="N66" s="15">
        <v>0</v>
      </c>
      <c r="O66" s="15">
        <v>0</v>
      </c>
      <c r="P66" s="39">
        <f t="shared" si="1"/>
        <v>0</v>
      </c>
      <c r="Q66" s="40" t="str">
        <f t="shared" si="2"/>
        <v>NINGUNO</v>
      </c>
    </row>
    <row r="67" spans="1:17" ht="12.75" x14ac:dyDescent="0.2">
      <c r="A67" s="5" t="s">
        <v>275</v>
      </c>
      <c r="B67" s="19">
        <v>18</v>
      </c>
      <c r="C67" s="19" t="str">
        <f t="shared" si="0"/>
        <v>Adulto Joven</v>
      </c>
      <c r="D67" s="19" t="s">
        <v>41</v>
      </c>
      <c r="E67" s="19" t="s">
        <v>82</v>
      </c>
      <c r="F67" s="19" t="s">
        <v>43</v>
      </c>
      <c r="G67" s="19" t="s">
        <v>47</v>
      </c>
      <c r="H67" s="19" t="s">
        <v>45</v>
      </c>
      <c r="I67" s="19" t="s">
        <v>45</v>
      </c>
      <c r="J67" s="25">
        <v>2017</v>
      </c>
      <c r="K67" s="19" t="s">
        <v>173</v>
      </c>
      <c r="L67" s="15">
        <v>0</v>
      </c>
      <c r="M67" s="15">
        <v>0</v>
      </c>
      <c r="N67" s="15">
        <v>1</v>
      </c>
      <c r="O67" s="15">
        <v>0</v>
      </c>
      <c r="P67" s="39">
        <f t="shared" si="1"/>
        <v>0.25</v>
      </c>
      <c r="Q67" s="40" t="str">
        <f t="shared" si="2"/>
        <v>NINGUNO</v>
      </c>
    </row>
    <row r="68" spans="1:17" ht="12.75" x14ac:dyDescent="0.2">
      <c r="A68" s="5" t="s">
        <v>276</v>
      </c>
      <c r="B68" s="19">
        <v>18</v>
      </c>
      <c r="C68" s="19" t="str">
        <f t="shared" si="0"/>
        <v>Adulto Joven</v>
      </c>
      <c r="D68" s="19" t="s">
        <v>48</v>
      </c>
      <c r="E68" s="19" t="s">
        <v>74</v>
      </c>
      <c r="F68" s="19" t="s">
        <v>43</v>
      </c>
      <c r="G68" s="19" t="s">
        <v>47</v>
      </c>
      <c r="H68" s="19" t="s">
        <v>51</v>
      </c>
      <c r="I68" s="19" t="s">
        <v>51</v>
      </c>
      <c r="J68" s="25">
        <v>2009</v>
      </c>
      <c r="K68" s="19" t="s">
        <v>173</v>
      </c>
      <c r="L68" s="15">
        <v>0</v>
      </c>
      <c r="M68" s="15">
        <v>0</v>
      </c>
      <c r="N68" s="15">
        <v>1</v>
      </c>
      <c r="O68" s="15">
        <v>0</v>
      </c>
      <c r="P68" s="39">
        <f t="shared" si="1"/>
        <v>0.25</v>
      </c>
      <c r="Q68" s="40" t="str">
        <f t="shared" si="2"/>
        <v>NINGUNO</v>
      </c>
    </row>
    <row r="69" spans="1:17" ht="12.75" x14ac:dyDescent="0.2">
      <c r="A69" s="5" t="s">
        <v>277</v>
      </c>
      <c r="B69" s="19">
        <v>27</v>
      </c>
      <c r="C69" s="19" t="str">
        <f t="shared" ref="C69:C132" si="3">IF((B69&lt;18),"Niño/Adolescente",(IF(AND((B69&gt;17),(B69&lt;30)),"Adulto Joven",(IF(AND((B69&gt;29),(B69&lt;60)),"Adulto","Adulto Mayor")))))</f>
        <v>Adulto Joven</v>
      </c>
      <c r="D69" s="19" t="s">
        <v>48</v>
      </c>
      <c r="E69" s="19" t="s">
        <v>83</v>
      </c>
      <c r="F69" s="19" t="s">
        <v>43</v>
      </c>
      <c r="G69" s="19" t="s">
        <v>44</v>
      </c>
      <c r="H69" s="19" t="s">
        <v>49</v>
      </c>
      <c r="I69" s="19" t="s">
        <v>49</v>
      </c>
      <c r="J69" s="25">
        <v>2011</v>
      </c>
      <c r="K69" s="19" t="s">
        <v>173</v>
      </c>
      <c r="L69" s="15">
        <v>0</v>
      </c>
      <c r="M69" s="15">
        <v>0</v>
      </c>
      <c r="N69" s="15">
        <v>1</v>
      </c>
      <c r="O69" s="15">
        <v>0</v>
      </c>
      <c r="P69" s="39">
        <f t="shared" ref="P69:P132" si="4">(O69+N69+M69+L69)/4</f>
        <v>0.25</v>
      </c>
      <c r="Q69" s="40" t="str">
        <f t="shared" ref="Q69:Q132" si="5">IF(AND(P69&gt;0.75,P69&lt;=1),"AVANZADO",IF(AND(P69&gt;0.5,P69&lt;=0.75),"MEDIO",IF(AND(P69&gt;0.25,P69&lt;=0.5),"BAJO","NINGUNO")))</f>
        <v>NINGUNO</v>
      </c>
    </row>
    <row r="70" spans="1:17" ht="12.75" x14ac:dyDescent="0.2">
      <c r="A70" s="5" t="s">
        <v>278</v>
      </c>
      <c r="B70" s="19">
        <v>16</v>
      </c>
      <c r="C70" s="19" t="str">
        <f t="shared" si="3"/>
        <v>Niño/Adolescente</v>
      </c>
      <c r="D70" s="19" t="s">
        <v>48</v>
      </c>
      <c r="E70" s="19" t="s">
        <v>84</v>
      </c>
      <c r="F70" s="19" t="s">
        <v>50</v>
      </c>
      <c r="G70" s="19" t="s">
        <v>47</v>
      </c>
      <c r="H70" s="19" t="s">
        <v>51</v>
      </c>
      <c r="I70" s="19" t="s">
        <v>51</v>
      </c>
      <c r="J70" s="25">
        <v>2007</v>
      </c>
      <c r="K70" s="19" t="s">
        <v>174</v>
      </c>
      <c r="L70" s="15">
        <v>0</v>
      </c>
      <c r="M70" s="15">
        <v>0</v>
      </c>
      <c r="N70" s="15">
        <v>0</v>
      </c>
      <c r="O70" s="15">
        <v>0</v>
      </c>
      <c r="P70" s="39">
        <f t="shared" si="4"/>
        <v>0</v>
      </c>
      <c r="Q70" s="40" t="str">
        <f t="shared" si="5"/>
        <v>NINGUNO</v>
      </c>
    </row>
    <row r="71" spans="1:17" ht="12.75" x14ac:dyDescent="0.2">
      <c r="A71" s="5" t="s">
        <v>279</v>
      </c>
      <c r="B71" s="19">
        <v>18</v>
      </c>
      <c r="C71" s="19" t="str">
        <f t="shared" si="3"/>
        <v>Adulto Joven</v>
      </c>
      <c r="D71" s="19" t="s">
        <v>48</v>
      </c>
      <c r="E71" s="19" t="s">
        <v>85</v>
      </c>
      <c r="F71" s="19" t="s">
        <v>43</v>
      </c>
      <c r="G71" s="19" t="s">
        <v>47</v>
      </c>
      <c r="H71" s="19" t="s">
        <v>49</v>
      </c>
      <c r="I71" s="19" t="s">
        <v>45</v>
      </c>
      <c r="J71" s="25">
        <v>2007</v>
      </c>
      <c r="K71" s="19" t="s">
        <v>173</v>
      </c>
      <c r="L71" s="15">
        <v>0</v>
      </c>
      <c r="M71" s="15">
        <v>0</v>
      </c>
      <c r="N71" s="15">
        <v>0</v>
      </c>
      <c r="O71" s="15">
        <v>0</v>
      </c>
      <c r="P71" s="39">
        <f t="shared" si="4"/>
        <v>0</v>
      </c>
      <c r="Q71" s="40" t="str">
        <f t="shared" si="5"/>
        <v>NINGUNO</v>
      </c>
    </row>
    <row r="72" spans="1:17" ht="12.75" x14ac:dyDescent="0.2">
      <c r="A72" s="5" t="s">
        <v>280</v>
      </c>
      <c r="B72" s="19">
        <v>17</v>
      </c>
      <c r="C72" s="19" t="str">
        <f t="shared" si="3"/>
        <v>Niño/Adolescente</v>
      </c>
      <c r="D72" s="19" t="s">
        <v>48</v>
      </c>
      <c r="E72" s="19" t="s">
        <v>71</v>
      </c>
      <c r="F72" s="19" t="s">
        <v>43</v>
      </c>
      <c r="G72" s="19" t="s">
        <v>47</v>
      </c>
      <c r="H72" s="19" t="s">
        <v>45</v>
      </c>
      <c r="I72" s="19" t="s">
        <v>51</v>
      </c>
      <c r="J72" s="25">
        <v>2007</v>
      </c>
      <c r="K72" s="19" t="s">
        <v>174</v>
      </c>
      <c r="L72" s="15">
        <v>1</v>
      </c>
      <c r="M72" s="15">
        <v>0</v>
      </c>
      <c r="N72" s="15">
        <v>0</v>
      </c>
      <c r="O72" s="15">
        <v>1</v>
      </c>
      <c r="P72" s="39">
        <f t="shared" si="4"/>
        <v>0.5</v>
      </c>
      <c r="Q72" s="40" t="str">
        <f t="shared" si="5"/>
        <v>BAJO</v>
      </c>
    </row>
    <row r="73" spans="1:17" ht="12.75" x14ac:dyDescent="0.2">
      <c r="A73" s="5" t="s">
        <v>281</v>
      </c>
      <c r="B73" s="19">
        <v>17</v>
      </c>
      <c r="C73" s="19" t="str">
        <f t="shared" si="3"/>
        <v>Niño/Adolescente</v>
      </c>
      <c r="D73" s="19" t="s">
        <v>48</v>
      </c>
      <c r="E73" s="19" t="s">
        <v>86</v>
      </c>
      <c r="F73" s="19" t="s">
        <v>43</v>
      </c>
      <c r="G73" s="19" t="s">
        <v>47</v>
      </c>
      <c r="H73" s="19" t="s">
        <v>49</v>
      </c>
      <c r="I73" s="19" t="s">
        <v>49</v>
      </c>
      <c r="J73" s="25">
        <v>2008</v>
      </c>
      <c r="K73" s="19" t="s">
        <v>173</v>
      </c>
      <c r="L73" s="15">
        <v>0</v>
      </c>
      <c r="M73" s="15">
        <v>0</v>
      </c>
      <c r="N73" s="15">
        <v>1</v>
      </c>
      <c r="O73" s="15">
        <v>0</v>
      </c>
      <c r="P73" s="39">
        <f t="shared" si="4"/>
        <v>0.25</v>
      </c>
      <c r="Q73" s="40" t="str">
        <f t="shared" si="5"/>
        <v>NINGUNO</v>
      </c>
    </row>
    <row r="74" spans="1:17" ht="12.75" x14ac:dyDescent="0.2">
      <c r="A74" s="5" t="s">
        <v>282</v>
      </c>
      <c r="B74" s="19">
        <v>15</v>
      </c>
      <c r="C74" s="19" t="str">
        <f t="shared" si="3"/>
        <v>Niño/Adolescente</v>
      </c>
      <c r="D74" s="19" t="s">
        <v>41</v>
      </c>
      <c r="E74" s="19" t="s">
        <v>42</v>
      </c>
      <c r="F74" s="19" t="s">
        <v>43</v>
      </c>
      <c r="G74" s="19" t="s">
        <v>47</v>
      </c>
      <c r="H74" s="19" t="s">
        <v>51</v>
      </c>
      <c r="I74" s="19" t="s">
        <v>51</v>
      </c>
      <c r="J74" s="25">
        <v>2017</v>
      </c>
      <c r="K74" s="19" t="s">
        <v>173</v>
      </c>
      <c r="L74" s="15">
        <v>0</v>
      </c>
      <c r="M74" s="15">
        <v>0</v>
      </c>
      <c r="N74" s="15">
        <v>0</v>
      </c>
      <c r="O74" s="15">
        <v>1</v>
      </c>
      <c r="P74" s="39">
        <f t="shared" si="4"/>
        <v>0.25</v>
      </c>
      <c r="Q74" s="40" t="str">
        <f t="shared" si="5"/>
        <v>NINGUNO</v>
      </c>
    </row>
    <row r="75" spans="1:17" ht="12.75" x14ac:dyDescent="0.2">
      <c r="A75" s="5" t="s">
        <v>283</v>
      </c>
      <c r="B75" s="19">
        <v>16</v>
      </c>
      <c r="C75" s="19" t="str">
        <f t="shared" si="3"/>
        <v>Niño/Adolescente</v>
      </c>
      <c r="D75" s="19" t="s">
        <v>48</v>
      </c>
      <c r="E75" s="19" t="s">
        <v>152</v>
      </c>
      <c r="F75" s="19" t="s">
        <v>50</v>
      </c>
      <c r="G75" s="19" t="s">
        <v>65</v>
      </c>
      <c r="H75" s="19" t="s">
        <v>51</v>
      </c>
      <c r="I75" s="19" t="s">
        <v>65</v>
      </c>
      <c r="J75" s="25">
        <v>2016</v>
      </c>
      <c r="K75" s="19" t="s">
        <v>174</v>
      </c>
      <c r="L75" s="15">
        <v>0</v>
      </c>
      <c r="M75" s="15">
        <v>0</v>
      </c>
      <c r="N75" s="15">
        <v>1</v>
      </c>
      <c r="O75" s="15">
        <v>0</v>
      </c>
      <c r="P75" s="39">
        <f t="shared" si="4"/>
        <v>0.25</v>
      </c>
      <c r="Q75" s="40" t="str">
        <f t="shared" si="5"/>
        <v>NINGUNO</v>
      </c>
    </row>
    <row r="76" spans="1:17" ht="12.75" x14ac:dyDescent="0.2">
      <c r="A76" s="5" t="s">
        <v>284</v>
      </c>
      <c r="B76" s="19">
        <v>15</v>
      </c>
      <c r="C76" s="19" t="str">
        <f t="shared" si="3"/>
        <v>Niño/Adolescente</v>
      </c>
      <c r="D76" s="19" t="s">
        <v>41</v>
      </c>
      <c r="E76" s="19" t="s">
        <v>63</v>
      </c>
      <c r="F76" s="19" t="s">
        <v>43</v>
      </c>
      <c r="G76" s="19" t="s">
        <v>47</v>
      </c>
      <c r="H76" s="19" t="s">
        <v>45</v>
      </c>
      <c r="I76" s="19" t="s">
        <v>45</v>
      </c>
      <c r="J76" s="25">
        <v>2014</v>
      </c>
      <c r="K76" s="19" t="s">
        <v>173</v>
      </c>
      <c r="L76" s="15">
        <v>0</v>
      </c>
      <c r="M76" s="15">
        <v>0</v>
      </c>
      <c r="N76" s="15">
        <v>0</v>
      </c>
      <c r="O76" s="15">
        <v>0</v>
      </c>
      <c r="P76" s="39">
        <f t="shared" si="4"/>
        <v>0</v>
      </c>
      <c r="Q76" s="40" t="str">
        <f t="shared" si="5"/>
        <v>NINGUNO</v>
      </c>
    </row>
    <row r="77" spans="1:17" ht="12.75" x14ac:dyDescent="0.2">
      <c r="A77" s="5" t="s">
        <v>285</v>
      </c>
      <c r="B77" s="19">
        <v>15</v>
      </c>
      <c r="C77" s="19" t="str">
        <f t="shared" si="3"/>
        <v>Niño/Adolescente</v>
      </c>
      <c r="D77" s="19" t="s">
        <v>41</v>
      </c>
      <c r="E77" s="19" t="s">
        <v>87</v>
      </c>
      <c r="F77" s="19" t="s">
        <v>43</v>
      </c>
      <c r="G77" s="19" t="s">
        <v>47</v>
      </c>
      <c r="H77" s="19" t="s">
        <v>51</v>
      </c>
      <c r="I77" s="19" t="s">
        <v>45</v>
      </c>
      <c r="J77" s="25">
        <v>2015</v>
      </c>
      <c r="K77" s="19" t="s">
        <v>173</v>
      </c>
      <c r="L77" s="15">
        <v>0</v>
      </c>
      <c r="M77" s="15">
        <v>0</v>
      </c>
      <c r="N77" s="15">
        <v>0</v>
      </c>
      <c r="O77" s="15">
        <v>0</v>
      </c>
      <c r="P77" s="39">
        <f t="shared" si="4"/>
        <v>0</v>
      </c>
      <c r="Q77" s="40" t="str">
        <f t="shared" si="5"/>
        <v>NINGUNO</v>
      </c>
    </row>
    <row r="78" spans="1:17" ht="12.75" x14ac:dyDescent="0.2">
      <c r="A78" s="5" t="s">
        <v>286</v>
      </c>
      <c r="B78" s="19">
        <v>15</v>
      </c>
      <c r="C78" s="19" t="str">
        <f t="shared" si="3"/>
        <v>Niño/Adolescente</v>
      </c>
      <c r="D78" s="19" t="s">
        <v>41</v>
      </c>
      <c r="E78" s="19" t="s">
        <v>71</v>
      </c>
      <c r="F78" s="19" t="s">
        <v>43</v>
      </c>
      <c r="G78" s="19" t="s">
        <v>47</v>
      </c>
      <c r="H78" s="19" t="s">
        <v>45</v>
      </c>
      <c r="I78" s="19" t="s">
        <v>45</v>
      </c>
      <c r="J78" s="25">
        <v>2014</v>
      </c>
      <c r="K78" s="19" t="s">
        <v>173</v>
      </c>
      <c r="L78" s="15">
        <v>0</v>
      </c>
      <c r="M78" s="15">
        <v>0</v>
      </c>
      <c r="N78" s="15">
        <v>0</v>
      </c>
      <c r="O78" s="15">
        <v>0</v>
      </c>
      <c r="P78" s="39">
        <f t="shared" si="4"/>
        <v>0</v>
      </c>
      <c r="Q78" s="40" t="str">
        <f t="shared" si="5"/>
        <v>NINGUNO</v>
      </c>
    </row>
    <row r="79" spans="1:17" ht="12.75" x14ac:dyDescent="0.2">
      <c r="A79" s="5" t="s">
        <v>287</v>
      </c>
      <c r="B79" s="19">
        <v>16</v>
      </c>
      <c r="C79" s="19" t="str">
        <f t="shared" si="3"/>
        <v>Niño/Adolescente</v>
      </c>
      <c r="D79" s="19" t="s">
        <v>48</v>
      </c>
      <c r="E79" s="19" t="s">
        <v>75</v>
      </c>
      <c r="F79" s="19" t="s">
        <v>50</v>
      </c>
      <c r="G79" s="19" t="s">
        <v>47</v>
      </c>
      <c r="H79" s="19" t="s">
        <v>45</v>
      </c>
      <c r="I79" s="19" t="s">
        <v>45</v>
      </c>
      <c r="J79" s="25">
        <v>2010</v>
      </c>
      <c r="K79" s="19" t="s">
        <v>173</v>
      </c>
      <c r="L79" s="15">
        <v>1</v>
      </c>
      <c r="M79" s="15">
        <v>1</v>
      </c>
      <c r="N79" s="15">
        <v>1</v>
      </c>
      <c r="O79" s="15">
        <v>1</v>
      </c>
      <c r="P79" s="39">
        <f t="shared" si="4"/>
        <v>1</v>
      </c>
      <c r="Q79" s="40" t="str">
        <f t="shared" si="5"/>
        <v>AVANZADO</v>
      </c>
    </row>
    <row r="80" spans="1:17" ht="12.75" x14ac:dyDescent="0.2">
      <c r="A80" s="5" t="s">
        <v>288</v>
      </c>
      <c r="B80" s="19">
        <v>15</v>
      </c>
      <c r="C80" s="19" t="str">
        <f t="shared" si="3"/>
        <v>Niño/Adolescente</v>
      </c>
      <c r="D80" s="19" t="s">
        <v>41</v>
      </c>
      <c r="E80" s="19" t="s">
        <v>71</v>
      </c>
      <c r="F80" s="19" t="s">
        <v>43</v>
      </c>
      <c r="G80" s="19" t="s">
        <v>47</v>
      </c>
      <c r="H80" s="19" t="s">
        <v>45</v>
      </c>
      <c r="I80" s="19" t="s">
        <v>45</v>
      </c>
      <c r="J80" s="25">
        <v>2010</v>
      </c>
      <c r="K80" s="19" t="s">
        <v>173</v>
      </c>
      <c r="L80" s="15">
        <v>0</v>
      </c>
      <c r="M80" s="15">
        <v>0</v>
      </c>
      <c r="N80" s="15">
        <v>1</v>
      </c>
      <c r="O80" s="15">
        <v>1</v>
      </c>
      <c r="P80" s="39">
        <f t="shared" si="4"/>
        <v>0.5</v>
      </c>
      <c r="Q80" s="40" t="str">
        <f t="shared" si="5"/>
        <v>BAJO</v>
      </c>
    </row>
    <row r="81" spans="1:17" ht="12.75" x14ac:dyDescent="0.2">
      <c r="A81" s="5" t="s">
        <v>289</v>
      </c>
      <c r="B81" s="19">
        <v>16</v>
      </c>
      <c r="C81" s="19" t="str">
        <f t="shared" si="3"/>
        <v>Niño/Adolescente</v>
      </c>
      <c r="D81" s="19" t="s">
        <v>48</v>
      </c>
      <c r="E81" s="19" t="s">
        <v>88</v>
      </c>
      <c r="F81" s="19" t="s">
        <v>43</v>
      </c>
      <c r="G81" s="19" t="s">
        <v>47</v>
      </c>
      <c r="H81" s="19" t="s">
        <v>45</v>
      </c>
      <c r="I81" s="19" t="s">
        <v>45</v>
      </c>
      <c r="J81" s="25">
        <v>2016</v>
      </c>
      <c r="K81" s="19" t="s">
        <v>173</v>
      </c>
      <c r="L81" s="15">
        <v>0</v>
      </c>
      <c r="M81" s="15">
        <v>0</v>
      </c>
      <c r="N81" s="15">
        <v>1</v>
      </c>
      <c r="O81" s="15">
        <v>1</v>
      </c>
      <c r="P81" s="39">
        <f t="shared" si="4"/>
        <v>0.5</v>
      </c>
      <c r="Q81" s="40" t="str">
        <f t="shared" si="5"/>
        <v>BAJO</v>
      </c>
    </row>
    <row r="82" spans="1:17" ht="12.75" x14ac:dyDescent="0.2">
      <c r="A82" s="5" t="s">
        <v>290</v>
      </c>
      <c r="B82" s="19">
        <v>15</v>
      </c>
      <c r="C82" s="19" t="str">
        <f t="shared" si="3"/>
        <v>Niño/Adolescente</v>
      </c>
      <c r="D82" s="19" t="s">
        <v>41</v>
      </c>
      <c r="E82" s="19" t="s">
        <v>42</v>
      </c>
      <c r="F82" s="19" t="s">
        <v>43</v>
      </c>
      <c r="G82" s="19" t="s">
        <v>47</v>
      </c>
      <c r="H82" s="19" t="s">
        <v>45</v>
      </c>
      <c r="I82" s="19" t="s">
        <v>45</v>
      </c>
      <c r="J82" s="25">
        <v>2016</v>
      </c>
      <c r="K82" s="19" t="s">
        <v>173</v>
      </c>
      <c r="L82" s="15">
        <v>0</v>
      </c>
      <c r="M82" s="15">
        <v>0</v>
      </c>
      <c r="N82" s="15">
        <v>1</v>
      </c>
      <c r="O82" s="15">
        <v>0</v>
      </c>
      <c r="P82" s="39">
        <f t="shared" si="4"/>
        <v>0.25</v>
      </c>
      <c r="Q82" s="40" t="str">
        <f t="shared" si="5"/>
        <v>NINGUNO</v>
      </c>
    </row>
    <row r="83" spans="1:17" ht="12.75" x14ac:dyDescent="0.2">
      <c r="A83" s="5" t="s">
        <v>291</v>
      </c>
      <c r="B83" s="19">
        <v>16</v>
      </c>
      <c r="C83" s="19" t="str">
        <f t="shared" si="3"/>
        <v>Niño/Adolescente</v>
      </c>
      <c r="D83" s="19" t="s">
        <v>41</v>
      </c>
      <c r="E83" s="19" t="s">
        <v>79</v>
      </c>
      <c r="F83" s="19" t="s">
        <v>43</v>
      </c>
      <c r="G83" s="19" t="s">
        <v>47</v>
      </c>
      <c r="H83" s="19" t="s">
        <v>51</v>
      </c>
      <c r="I83" s="19" t="s">
        <v>45</v>
      </c>
      <c r="J83" s="25">
        <v>2009</v>
      </c>
      <c r="K83" s="19" t="s">
        <v>174</v>
      </c>
      <c r="L83" s="15">
        <v>0</v>
      </c>
      <c r="M83" s="15">
        <v>0</v>
      </c>
      <c r="N83" s="15">
        <v>0</v>
      </c>
      <c r="O83" s="15">
        <v>0</v>
      </c>
      <c r="P83" s="39">
        <f t="shared" si="4"/>
        <v>0</v>
      </c>
      <c r="Q83" s="40" t="str">
        <f t="shared" si="5"/>
        <v>NINGUNO</v>
      </c>
    </row>
    <row r="84" spans="1:17" ht="12.75" x14ac:dyDescent="0.2">
      <c r="A84" s="5" t="s">
        <v>292</v>
      </c>
      <c r="B84" s="19">
        <v>15</v>
      </c>
      <c r="C84" s="19" t="str">
        <f t="shared" si="3"/>
        <v>Niño/Adolescente</v>
      </c>
      <c r="D84" s="19" t="s">
        <v>41</v>
      </c>
      <c r="E84" s="19" t="s">
        <v>71</v>
      </c>
      <c r="F84" s="19" t="s">
        <v>43</v>
      </c>
      <c r="G84" s="19" t="s">
        <v>47</v>
      </c>
      <c r="H84" s="19" t="s">
        <v>45</v>
      </c>
      <c r="I84" s="19" t="s">
        <v>45</v>
      </c>
      <c r="J84" s="25">
        <v>2009</v>
      </c>
      <c r="K84" s="19" t="s">
        <v>173</v>
      </c>
      <c r="L84" s="15">
        <v>1</v>
      </c>
      <c r="M84" s="15">
        <v>1</v>
      </c>
      <c r="N84" s="15">
        <v>1</v>
      </c>
      <c r="O84" s="15">
        <v>1</v>
      </c>
      <c r="P84" s="39">
        <f t="shared" si="4"/>
        <v>1</v>
      </c>
      <c r="Q84" s="40" t="str">
        <f t="shared" si="5"/>
        <v>AVANZADO</v>
      </c>
    </row>
    <row r="85" spans="1:17" ht="12.75" x14ac:dyDescent="0.2">
      <c r="A85" s="5" t="s">
        <v>293</v>
      </c>
      <c r="B85" s="19">
        <v>16</v>
      </c>
      <c r="C85" s="19" t="str">
        <f t="shared" si="3"/>
        <v>Niño/Adolescente</v>
      </c>
      <c r="D85" s="19" t="s">
        <v>41</v>
      </c>
      <c r="E85" s="19" t="s">
        <v>89</v>
      </c>
      <c r="F85" s="19" t="s">
        <v>43</v>
      </c>
      <c r="G85" s="19" t="s">
        <v>47</v>
      </c>
      <c r="H85" s="19" t="s">
        <v>45</v>
      </c>
      <c r="I85" s="19" t="s">
        <v>65</v>
      </c>
      <c r="J85" s="25">
        <v>2015</v>
      </c>
      <c r="K85" s="19" t="s">
        <v>173</v>
      </c>
      <c r="L85" s="15">
        <v>0</v>
      </c>
      <c r="M85" s="15">
        <v>0</v>
      </c>
      <c r="N85" s="15">
        <v>0</v>
      </c>
      <c r="O85" s="15">
        <v>0</v>
      </c>
      <c r="P85" s="39">
        <f t="shared" si="4"/>
        <v>0</v>
      </c>
      <c r="Q85" s="40" t="str">
        <f t="shared" si="5"/>
        <v>NINGUNO</v>
      </c>
    </row>
    <row r="86" spans="1:17" ht="12.75" x14ac:dyDescent="0.2">
      <c r="A86" s="5" t="s">
        <v>294</v>
      </c>
      <c r="B86" s="19">
        <v>15</v>
      </c>
      <c r="C86" s="19" t="str">
        <f t="shared" si="3"/>
        <v>Niño/Adolescente</v>
      </c>
      <c r="D86" s="19" t="s">
        <v>48</v>
      </c>
      <c r="E86" s="19" t="s">
        <v>42</v>
      </c>
      <c r="F86" s="19" t="s">
        <v>43</v>
      </c>
      <c r="G86" s="19" t="s">
        <v>47</v>
      </c>
      <c r="H86" s="19" t="s">
        <v>51</v>
      </c>
      <c r="I86" s="19" t="s">
        <v>51</v>
      </c>
      <c r="J86" s="25">
        <v>2013</v>
      </c>
      <c r="K86" s="19" t="s">
        <v>173</v>
      </c>
      <c r="L86" s="15">
        <v>0</v>
      </c>
      <c r="M86" s="15">
        <v>0</v>
      </c>
      <c r="N86" s="15">
        <v>1</v>
      </c>
      <c r="O86" s="15">
        <v>0</v>
      </c>
      <c r="P86" s="39">
        <f t="shared" si="4"/>
        <v>0.25</v>
      </c>
      <c r="Q86" s="40" t="str">
        <f t="shared" si="5"/>
        <v>NINGUNO</v>
      </c>
    </row>
    <row r="87" spans="1:17" ht="12.75" x14ac:dyDescent="0.2">
      <c r="A87" s="5" t="s">
        <v>295</v>
      </c>
      <c r="B87" s="19">
        <v>15</v>
      </c>
      <c r="C87" s="19" t="str">
        <f t="shared" si="3"/>
        <v>Niño/Adolescente</v>
      </c>
      <c r="D87" s="19" t="s">
        <v>48</v>
      </c>
      <c r="E87" s="19" t="s">
        <v>72</v>
      </c>
      <c r="F87" s="19" t="s">
        <v>43</v>
      </c>
      <c r="G87" s="19" t="s">
        <v>47</v>
      </c>
      <c r="H87" s="19" t="s">
        <v>45</v>
      </c>
      <c r="I87" s="19" t="s">
        <v>49</v>
      </c>
      <c r="J87" s="25">
        <v>2009</v>
      </c>
      <c r="K87" s="19" t="s">
        <v>173</v>
      </c>
      <c r="L87" s="15">
        <v>0</v>
      </c>
      <c r="M87" s="15">
        <v>0</v>
      </c>
      <c r="N87" s="15">
        <v>0</v>
      </c>
      <c r="O87" s="15">
        <v>0</v>
      </c>
      <c r="P87" s="39">
        <f t="shared" si="4"/>
        <v>0</v>
      </c>
      <c r="Q87" s="40" t="str">
        <f t="shared" si="5"/>
        <v>NINGUNO</v>
      </c>
    </row>
    <row r="88" spans="1:17" ht="12.75" x14ac:dyDescent="0.2">
      <c r="A88" s="5" t="s">
        <v>296</v>
      </c>
      <c r="B88" s="19">
        <v>15</v>
      </c>
      <c r="C88" s="19" t="str">
        <f t="shared" si="3"/>
        <v>Niño/Adolescente</v>
      </c>
      <c r="D88" s="19" t="s">
        <v>48</v>
      </c>
      <c r="E88" s="19" t="s">
        <v>72</v>
      </c>
      <c r="F88" s="19" t="s">
        <v>50</v>
      </c>
      <c r="G88" s="19" t="s">
        <v>47</v>
      </c>
      <c r="H88" s="19" t="s">
        <v>45</v>
      </c>
      <c r="I88" s="19" t="s">
        <v>49</v>
      </c>
      <c r="J88" s="25">
        <v>2010</v>
      </c>
      <c r="K88" s="19" t="s">
        <v>173</v>
      </c>
      <c r="L88" s="15">
        <v>0</v>
      </c>
      <c r="M88" s="15">
        <v>0</v>
      </c>
      <c r="N88" s="15">
        <v>0</v>
      </c>
      <c r="O88" s="15">
        <v>1</v>
      </c>
      <c r="P88" s="39">
        <f t="shared" si="4"/>
        <v>0.25</v>
      </c>
      <c r="Q88" s="40" t="str">
        <f t="shared" si="5"/>
        <v>NINGUNO</v>
      </c>
    </row>
    <row r="89" spans="1:17" ht="12.75" x14ac:dyDescent="0.2">
      <c r="A89" s="5" t="s">
        <v>297</v>
      </c>
      <c r="B89" s="19">
        <v>15</v>
      </c>
      <c r="C89" s="19" t="str">
        <f t="shared" si="3"/>
        <v>Niño/Adolescente</v>
      </c>
      <c r="D89" s="19" t="s">
        <v>48</v>
      </c>
      <c r="E89" s="19" t="s">
        <v>90</v>
      </c>
      <c r="F89" s="19" t="s">
        <v>50</v>
      </c>
      <c r="G89" s="19" t="s">
        <v>47</v>
      </c>
      <c r="H89" s="19" t="s">
        <v>51</v>
      </c>
      <c r="I89" s="19" t="s">
        <v>49</v>
      </c>
      <c r="J89" s="25">
        <v>2014</v>
      </c>
      <c r="K89" s="19" t="s">
        <v>173</v>
      </c>
      <c r="L89" s="15">
        <v>0</v>
      </c>
      <c r="M89" s="15">
        <v>0</v>
      </c>
      <c r="N89" s="15">
        <v>1</v>
      </c>
      <c r="O89" s="15">
        <v>0</v>
      </c>
      <c r="P89" s="39">
        <f t="shared" si="4"/>
        <v>0.25</v>
      </c>
      <c r="Q89" s="40" t="str">
        <f t="shared" si="5"/>
        <v>NINGUNO</v>
      </c>
    </row>
    <row r="90" spans="1:17" ht="12.75" x14ac:dyDescent="0.2">
      <c r="A90" s="5" t="s">
        <v>298</v>
      </c>
      <c r="B90" s="19">
        <v>16</v>
      </c>
      <c r="C90" s="19" t="str">
        <f t="shared" si="3"/>
        <v>Niño/Adolescente</v>
      </c>
      <c r="D90" s="19" t="s">
        <v>48</v>
      </c>
      <c r="E90" s="19" t="s">
        <v>71</v>
      </c>
      <c r="F90" s="19" t="s">
        <v>43</v>
      </c>
      <c r="G90" s="19" t="s">
        <v>47</v>
      </c>
      <c r="H90" s="19" t="s">
        <v>45</v>
      </c>
      <c r="I90" s="19" t="s">
        <v>45</v>
      </c>
      <c r="J90" s="25">
        <v>2011</v>
      </c>
      <c r="K90" s="19" t="s">
        <v>173</v>
      </c>
      <c r="L90" s="15">
        <v>0</v>
      </c>
      <c r="M90" s="15">
        <v>0</v>
      </c>
      <c r="N90" s="15">
        <v>0</v>
      </c>
      <c r="O90" s="15">
        <v>0</v>
      </c>
      <c r="P90" s="39">
        <f t="shared" si="4"/>
        <v>0</v>
      </c>
      <c r="Q90" s="40" t="str">
        <f t="shared" si="5"/>
        <v>NINGUNO</v>
      </c>
    </row>
    <row r="91" spans="1:17" ht="12.75" x14ac:dyDescent="0.2">
      <c r="A91" s="5" t="s">
        <v>299</v>
      </c>
      <c r="B91" s="19">
        <v>15</v>
      </c>
      <c r="C91" s="19" t="str">
        <f t="shared" si="3"/>
        <v>Niño/Adolescente</v>
      </c>
      <c r="D91" s="19" t="s">
        <v>48</v>
      </c>
      <c r="E91" s="19" t="s">
        <v>60</v>
      </c>
      <c r="F91" s="19" t="s">
        <v>50</v>
      </c>
      <c r="G91" s="19" t="s">
        <v>47</v>
      </c>
      <c r="H91" s="19" t="s">
        <v>45</v>
      </c>
      <c r="I91" s="19" t="s">
        <v>51</v>
      </c>
      <c r="J91" s="25">
        <v>2014</v>
      </c>
      <c r="K91" s="19" t="s">
        <v>173</v>
      </c>
      <c r="L91" s="15">
        <v>0</v>
      </c>
      <c r="M91" s="15">
        <v>0</v>
      </c>
      <c r="N91" s="15">
        <v>1</v>
      </c>
      <c r="O91" s="15">
        <v>0</v>
      </c>
      <c r="P91" s="39">
        <f t="shared" si="4"/>
        <v>0.25</v>
      </c>
      <c r="Q91" s="40" t="str">
        <f t="shared" si="5"/>
        <v>NINGUNO</v>
      </c>
    </row>
    <row r="92" spans="1:17" ht="12.75" x14ac:dyDescent="0.2">
      <c r="A92" s="5" t="s">
        <v>300</v>
      </c>
      <c r="B92" s="19">
        <v>15</v>
      </c>
      <c r="C92" s="19" t="str">
        <f t="shared" si="3"/>
        <v>Niño/Adolescente</v>
      </c>
      <c r="D92" s="19" t="s">
        <v>41</v>
      </c>
      <c r="E92" s="19" t="s">
        <v>79</v>
      </c>
      <c r="F92" s="19" t="s">
        <v>43</v>
      </c>
      <c r="G92" s="19" t="s">
        <v>47</v>
      </c>
      <c r="H92" s="19" t="s">
        <v>51</v>
      </c>
      <c r="I92" s="19" t="s">
        <v>45</v>
      </c>
      <c r="J92" s="25">
        <v>2017</v>
      </c>
      <c r="K92" s="19" t="s">
        <v>173</v>
      </c>
      <c r="L92" s="15">
        <v>0</v>
      </c>
      <c r="M92" s="15">
        <v>0</v>
      </c>
      <c r="N92" s="15">
        <v>0</v>
      </c>
      <c r="O92" s="15">
        <v>1</v>
      </c>
      <c r="P92" s="39">
        <f t="shared" si="4"/>
        <v>0.25</v>
      </c>
      <c r="Q92" s="40" t="str">
        <f t="shared" si="5"/>
        <v>NINGUNO</v>
      </c>
    </row>
    <row r="93" spans="1:17" ht="12.75" x14ac:dyDescent="0.2">
      <c r="A93" s="5" t="s">
        <v>301</v>
      </c>
      <c r="B93" s="19">
        <v>16</v>
      </c>
      <c r="C93" s="19" t="str">
        <f t="shared" si="3"/>
        <v>Niño/Adolescente</v>
      </c>
      <c r="D93" s="19" t="s">
        <v>41</v>
      </c>
      <c r="E93" s="19" t="s">
        <v>72</v>
      </c>
      <c r="F93" s="19" t="s">
        <v>43</v>
      </c>
      <c r="G93" s="19" t="s">
        <v>47</v>
      </c>
      <c r="H93" s="19" t="s">
        <v>45</v>
      </c>
      <c r="I93" s="19" t="s">
        <v>49</v>
      </c>
      <c r="J93" s="25">
        <v>2010</v>
      </c>
      <c r="K93" s="19" t="s">
        <v>174</v>
      </c>
      <c r="L93" s="15">
        <v>0</v>
      </c>
      <c r="M93" s="15">
        <v>0</v>
      </c>
      <c r="N93" s="15">
        <v>1</v>
      </c>
      <c r="O93" s="15">
        <v>1</v>
      </c>
      <c r="P93" s="39">
        <f t="shared" si="4"/>
        <v>0.5</v>
      </c>
      <c r="Q93" s="40" t="str">
        <f t="shared" si="5"/>
        <v>BAJO</v>
      </c>
    </row>
    <row r="94" spans="1:17" ht="12.75" x14ac:dyDescent="0.2">
      <c r="A94" s="5" t="s">
        <v>302</v>
      </c>
      <c r="B94" s="19">
        <v>15</v>
      </c>
      <c r="C94" s="19" t="str">
        <f t="shared" si="3"/>
        <v>Niño/Adolescente</v>
      </c>
      <c r="D94" s="19" t="s">
        <v>41</v>
      </c>
      <c r="E94" s="19" t="s">
        <v>77</v>
      </c>
      <c r="F94" s="19" t="s">
        <v>43</v>
      </c>
      <c r="G94" s="19" t="s">
        <v>47</v>
      </c>
      <c r="H94" s="19" t="s">
        <v>45</v>
      </c>
      <c r="I94" s="19" t="s">
        <v>45</v>
      </c>
      <c r="J94" s="25">
        <v>2010</v>
      </c>
      <c r="K94" s="19" t="s">
        <v>173</v>
      </c>
      <c r="L94" s="15">
        <v>0</v>
      </c>
      <c r="M94" s="15">
        <v>0</v>
      </c>
      <c r="N94" s="15">
        <v>1</v>
      </c>
      <c r="O94" s="15">
        <v>0</v>
      </c>
      <c r="P94" s="39">
        <f t="shared" si="4"/>
        <v>0.25</v>
      </c>
      <c r="Q94" s="40" t="str">
        <f t="shared" si="5"/>
        <v>NINGUNO</v>
      </c>
    </row>
    <row r="95" spans="1:17" ht="12.75" x14ac:dyDescent="0.2">
      <c r="A95" s="5" t="s">
        <v>303</v>
      </c>
      <c r="B95" s="19">
        <v>15</v>
      </c>
      <c r="C95" s="19" t="str">
        <f t="shared" si="3"/>
        <v>Niño/Adolescente</v>
      </c>
      <c r="D95" s="19" t="s">
        <v>41</v>
      </c>
      <c r="E95" s="19" t="s">
        <v>72</v>
      </c>
      <c r="F95" s="19" t="s">
        <v>43</v>
      </c>
      <c r="G95" s="19" t="s">
        <v>47</v>
      </c>
      <c r="H95" s="19" t="s">
        <v>45</v>
      </c>
      <c r="I95" s="19" t="s">
        <v>45</v>
      </c>
      <c r="J95" s="25">
        <v>2010</v>
      </c>
      <c r="K95" s="19" t="s">
        <v>173</v>
      </c>
      <c r="L95" s="15">
        <v>0</v>
      </c>
      <c r="M95" s="15">
        <v>0</v>
      </c>
      <c r="N95" s="15">
        <v>1</v>
      </c>
      <c r="O95" s="15">
        <v>0</v>
      </c>
      <c r="P95" s="39">
        <f t="shared" si="4"/>
        <v>0.25</v>
      </c>
      <c r="Q95" s="40" t="str">
        <f t="shared" si="5"/>
        <v>NINGUNO</v>
      </c>
    </row>
    <row r="96" spans="1:17" ht="12.75" x14ac:dyDescent="0.2">
      <c r="A96" s="5" t="s">
        <v>304</v>
      </c>
      <c r="B96" s="19">
        <v>16</v>
      </c>
      <c r="C96" s="19" t="str">
        <f t="shared" si="3"/>
        <v>Niño/Adolescente</v>
      </c>
      <c r="D96" s="19" t="s">
        <v>41</v>
      </c>
      <c r="E96" s="19" t="s">
        <v>91</v>
      </c>
      <c r="F96" s="19" t="s">
        <v>43</v>
      </c>
      <c r="G96" s="19" t="s">
        <v>47</v>
      </c>
      <c r="H96" s="19" t="s">
        <v>45</v>
      </c>
      <c r="I96" s="19" t="s">
        <v>45</v>
      </c>
      <c r="J96" s="25">
        <v>2012</v>
      </c>
      <c r="K96" s="19" t="s">
        <v>174</v>
      </c>
      <c r="L96" s="15">
        <v>0</v>
      </c>
      <c r="M96" s="15">
        <v>0</v>
      </c>
      <c r="N96" s="15">
        <v>1</v>
      </c>
      <c r="O96" s="15">
        <v>0</v>
      </c>
      <c r="P96" s="39">
        <f t="shared" si="4"/>
        <v>0.25</v>
      </c>
      <c r="Q96" s="40" t="str">
        <f t="shared" si="5"/>
        <v>NINGUNO</v>
      </c>
    </row>
    <row r="97" spans="1:17" ht="12.75" x14ac:dyDescent="0.2">
      <c r="A97" s="5" t="s">
        <v>305</v>
      </c>
      <c r="B97" s="19">
        <v>16</v>
      </c>
      <c r="C97" s="19" t="str">
        <f t="shared" si="3"/>
        <v>Niño/Adolescente</v>
      </c>
      <c r="D97" s="19" t="s">
        <v>48</v>
      </c>
      <c r="E97" s="19" t="s">
        <v>77</v>
      </c>
      <c r="F97" s="19" t="s">
        <v>50</v>
      </c>
      <c r="G97" s="19" t="s">
        <v>47</v>
      </c>
      <c r="H97" s="19" t="s">
        <v>45</v>
      </c>
      <c r="I97" s="19" t="s">
        <v>49</v>
      </c>
      <c r="J97" s="25">
        <v>2010</v>
      </c>
      <c r="K97" s="19" t="s">
        <v>173</v>
      </c>
      <c r="L97" s="15">
        <v>0</v>
      </c>
      <c r="M97" s="15">
        <v>0</v>
      </c>
      <c r="N97" s="15">
        <v>1</v>
      </c>
      <c r="O97" s="15">
        <v>0</v>
      </c>
      <c r="P97" s="39">
        <f t="shared" si="4"/>
        <v>0.25</v>
      </c>
      <c r="Q97" s="40" t="str">
        <f t="shared" si="5"/>
        <v>NINGUNO</v>
      </c>
    </row>
    <row r="98" spans="1:17" ht="12.75" x14ac:dyDescent="0.2">
      <c r="A98" s="5" t="s">
        <v>306</v>
      </c>
      <c r="B98" s="19">
        <v>56</v>
      </c>
      <c r="C98" s="19" t="str">
        <f t="shared" si="3"/>
        <v>Adulto</v>
      </c>
      <c r="D98" s="19" t="s">
        <v>41</v>
      </c>
      <c r="E98" s="19" t="s">
        <v>67</v>
      </c>
      <c r="F98" s="19" t="s">
        <v>43</v>
      </c>
      <c r="G98" s="19" t="s">
        <v>70</v>
      </c>
      <c r="H98" s="19" t="s">
        <v>45</v>
      </c>
      <c r="I98" s="19" t="s">
        <v>45</v>
      </c>
      <c r="J98" s="25">
        <v>2015</v>
      </c>
      <c r="K98" s="19" t="s">
        <v>173</v>
      </c>
      <c r="L98" s="15">
        <v>0</v>
      </c>
      <c r="M98" s="15">
        <v>0</v>
      </c>
      <c r="N98" s="15">
        <v>0</v>
      </c>
      <c r="O98" s="15">
        <v>0</v>
      </c>
      <c r="P98" s="39">
        <f t="shared" si="4"/>
        <v>0</v>
      </c>
      <c r="Q98" s="40" t="str">
        <f t="shared" si="5"/>
        <v>NINGUNO</v>
      </c>
    </row>
    <row r="99" spans="1:17" ht="12.75" x14ac:dyDescent="0.2">
      <c r="A99" s="5" t="s">
        <v>307</v>
      </c>
      <c r="B99" s="19">
        <v>26</v>
      </c>
      <c r="C99" s="19" t="str">
        <f t="shared" si="3"/>
        <v>Adulto Joven</v>
      </c>
      <c r="D99" s="19" t="s">
        <v>41</v>
      </c>
      <c r="E99" s="19" t="s">
        <v>42</v>
      </c>
      <c r="F99" s="19" t="s">
        <v>43</v>
      </c>
      <c r="G99" s="19" t="s">
        <v>44</v>
      </c>
      <c r="H99" s="19" t="s">
        <v>51</v>
      </c>
      <c r="I99" s="19" t="s">
        <v>51</v>
      </c>
      <c r="J99" s="25">
        <v>2013</v>
      </c>
      <c r="K99" s="19" t="s">
        <v>173</v>
      </c>
      <c r="L99" s="15">
        <v>0</v>
      </c>
      <c r="M99" s="15">
        <v>0</v>
      </c>
      <c r="N99" s="15">
        <v>1</v>
      </c>
      <c r="O99" s="15">
        <v>0</v>
      </c>
      <c r="P99" s="39">
        <f t="shared" si="4"/>
        <v>0.25</v>
      </c>
      <c r="Q99" s="40" t="str">
        <f t="shared" si="5"/>
        <v>NINGUNO</v>
      </c>
    </row>
    <row r="100" spans="1:17" ht="12.75" x14ac:dyDescent="0.2">
      <c r="A100" s="5" t="s">
        <v>308</v>
      </c>
      <c r="B100" s="19">
        <v>22</v>
      </c>
      <c r="C100" s="19" t="str">
        <f t="shared" si="3"/>
        <v>Adulto Joven</v>
      </c>
      <c r="D100" s="19" t="s">
        <v>41</v>
      </c>
      <c r="E100" s="19" t="s">
        <v>42</v>
      </c>
      <c r="F100" s="19" t="s">
        <v>43</v>
      </c>
      <c r="G100" s="19" t="s">
        <v>44</v>
      </c>
      <c r="H100" s="19" t="s">
        <v>51</v>
      </c>
      <c r="I100" s="19" t="s">
        <v>51</v>
      </c>
      <c r="J100" s="25">
        <v>2012</v>
      </c>
      <c r="K100" s="19" t="s">
        <v>174</v>
      </c>
      <c r="L100" s="15">
        <v>0</v>
      </c>
      <c r="M100" s="15">
        <v>0</v>
      </c>
      <c r="N100" s="15">
        <v>1</v>
      </c>
      <c r="O100" s="15">
        <v>0</v>
      </c>
      <c r="P100" s="39">
        <f t="shared" si="4"/>
        <v>0.25</v>
      </c>
      <c r="Q100" s="40" t="str">
        <f t="shared" si="5"/>
        <v>NINGUNO</v>
      </c>
    </row>
    <row r="101" spans="1:17" ht="12.75" x14ac:dyDescent="0.2">
      <c r="A101" s="5" t="s">
        <v>309</v>
      </c>
      <c r="B101" s="19">
        <v>19</v>
      </c>
      <c r="C101" s="19" t="str">
        <f t="shared" si="3"/>
        <v>Adulto Joven</v>
      </c>
      <c r="D101" s="19" t="s">
        <v>41</v>
      </c>
      <c r="E101" s="19" t="s">
        <v>46</v>
      </c>
      <c r="F101" s="19" t="s">
        <v>43</v>
      </c>
      <c r="G101" s="19" t="s">
        <v>47</v>
      </c>
      <c r="H101" s="19" t="s">
        <v>45</v>
      </c>
      <c r="I101" s="19" t="s">
        <v>45</v>
      </c>
      <c r="J101" s="25">
        <v>2010</v>
      </c>
      <c r="K101" s="19" t="s">
        <v>173</v>
      </c>
      <c r="L101" s="15">
        <v>0</v>
      </c>
      <c r="M101" s="15">
        <v>0</v>
      </c>
      <c r="N101" s="15">
        <v>0</v>
      </c>
      <c r="O101" s="15">
        <v>0</v>
      </c>
      <c r="P101" s="39">
        <f t="shared" si="4"/>
        <v>0</v>
      </c>
      <c r="Q101" s="40" t="str">
        <f t="shared" si="5"/>
        <v>NINGUNO</v>
      </c>
    </row>
    <row r="102" spans="1:17" ht="12.75" x14ac:dyDescent="0.2">
      <c r="A102" s="5" t="s">
        <v>310</v>
      </c>
      <c r="B102" s="19">
        <v>27</v>
      </c>
      <c r="C102" s="19" t="str">
        <f t="shared" si="3"/>
        <v>Adulto Joven</v>
      </c>
      <c r="D102" s="19" t="s">
        <v>41</v>
      </c>
      <c r="E102" s="19" t="s">
        <v>46</v>
      </c>
      <c r="F102" s="19" t="s">
        <v>43</v>
      </c>
      <c r="G102" s="19" t="s">
        <v>44</v>
      </c>
      <c r="H102" s="19" t="s">
        <v>45</v>
      </c>
      <c r="I102" s="19" t="s">
        <v>45</v>
      </c>
      <c r="J102" s="25">
        <v>2011</v>
      </c>
      <c r="K102" s="19" t="s">
        <v>175</v>
      </c>
      <c r="L102" s="15">
        <v>0</v>
      </c>
      <c r="M102" s="15">
        <v>0</v>
      </c>
      <c r="N102" s="15">
        <v>0</v>
      </c>
      <c r="O102" s="15">
        <v>0</v>
      </c>
      <c r="P102" s="39">
        <f t="shared" si="4"/>
        <v>0</v>
      </c>
      <c r="Q102" s="40" t="str">
        <f t="shared" si="5"/>
        <v>NINGUNO</v>
      </c>
    </row>
    <row r="103" spans="1:17" ht="12.75" x14ac:dyDescent="0.2">
      <c r="A103" s="5" t="s">
        <v>311</v>
      </c>
      <c r="B103" s="19">
        <v>24</v>
      </c>
      <c r="C103" s="19" t="str">
        <f t="shared" si="3"/>
        <v>Adulto Joven</v>
      </c>
      <c r="D103" s="19" t="s">
        <v>41</v>
      </c>
      <c r="E103" s="19" t="s">
        <v>46</v>
      </c>
      <c r="F103" s="19" t="s">
        <v>43</v>
      </c>
      <c r="G103" s="19" t="s">
        <v>44</v>
      </c>
      <c r="H103" s="19" t="s">
        <v>45</v>
      </c>
      <c r="I103" s="19" t="s">
        <v>45</v>
      </c>
      <c r="J103" s="25">
        <v>2005</v>
      </c>
      <c r="K103" s="19" t="s">
        <v>173</v>
      </c>
      <c r="L103" s="15">
        <v>1</v>
      </c>
      <c r="M103" s="15">
        <v>1</v>
      </c>
      <c r="N103" s="15">
        <v>1</v>
      </c>
      <c r="O103" s="15">
        <v>0</v>
      </c>
      <c r="P103" s="39">
        <f t="shared" si="4"/>
        <v>0.75</v>
      </c>
      <c r="Q103" s="40" t="str">
        <f t="shared" si="5"/>
        <v>MEDIO</v>
      </c>
    </row>
    <row r="104" spans="1:17" ht="12.75" x14ac:dyDescent="0.2">
      <c r="A104" s="5" t="s">
        <v>312</v>
      </c>
      <c r="B104" s="19">
        <v>26</v>
      </c>
      <c r="C104" s="19" t="str">
        <f t="shared" si="3"/>
        <v>Adulto Joven</v>
      </c>
      <c r="D104" s="19" t="s">
        <v>48</v>
      </c>
      <c r="E104" s="19" t="s">
        <v>42</v>
      </c>
      <c r="F104" s="19" t="s">
        <v>43</v>
      </c>
      <c r="G104" s="19" t="s">
        <v>44</v>
      </c>
      <c r="H104" s="19" t="s">
        <v>49</v>
      </c>
      <c r="I104" s="19" t="s">
        <v>49</v>
      </c>
      <c r="J104" s="25">
        <v>2010</v>
      </c>
      <c r="K104" s="19" t="s">
        <v>173</v>
      </c>
      <c r="L104" s="15">
        <v>0</v>
      </c>
      <c r="M104" s="15">
        <v>0</v>
      </c>
      <c r="N104" s="15">
        <v>1</v>
      </c>
      <c r="O104" s="15">
        <v>0</v>
      </c>
      <c r="P104" s="39">
        <f t="shared" si="4"/>
        <v>0.25</v>
      </c>
      <c r="Q104" s="40" t="str">
        <f t="shared" si="5"/>
        <v>NINGUNO</v>
      </c>
    </row>
    <row r="105" spans="1:17" ht="12.75" x14ac:dyDescent="0.2">
      <c r="A105" s="5" t="s">
        <v>313</v>
      </c>
      <c r="B105" s="19">
        <v>24</v>
      </c>
      <c r="C105" s="19" t="str">
        <f t="shared" si="3"/>
        <v>Adulto Joven</v>
      </c>
      <c r="D105" s="19" t="s">
        <v>41</v>
      </c>
      <c r="E105" s="19" t="s">
        <v>42</v>
      </c>
      <c r="F105" s="19" t="s">
        <v>43</v>
      </c>
      <c r="G105" s="19" t="s">
        <v>44</v>
      </c>
      <c r="H105" s="19" t="s">
        <v>45</v>
      </c>
      <c r="I105" s="19" t="s">
        <v>51</v>
      </c>
      <c r="J105" s="25">
        <v>2013</v>
      </c>
      <c r="K105" s="19" t="s">
        <v>174</v>
      </c>
      <c r="L105" s="15">
        <v>0</v>
      </c>
      <c r="M105" s="15">
        <v>0</v>
      </c>
      <c r="N105" s="15">
        <v>0</v>
      </c>
      <c r="O105" s="15">
        <v>0</v>
      </c>
      <c r="P105" s="39">
        <f t="shared" si="4"/>
        <v>0</v>
      </c>
      <c r="Q105" s="40" t="str">
        <f t="shared" si="5"/>
        <v>NINGUNO</v>
      </c>
    </row>
    <row r="106" spans="1:17" ht="12.75" x14ac:dyDescent="0.2">
      <c r="A106" s="5" t="s">
        <v>314</v>
      </c>
      <c r="B106" s="19">
        <v>30</v>
      </c>
      <c r="C106" s="19" t="str">
        <f t="shared" si="3"/>
        <v>Adulto</v>
      </c>
      <c r="D106" s="19" t="s">
        <v>48</v>
      </c>
      <c r="E106" s="19" t="s">
        <v>92</v>
      </c>
      <c r="F106" s="19" t="s">
        <v>43</v>
      </c>
      <c r="G106" s="19" t="s">
        <v>44</v>
      </c>
      <c r="H106" s="19" t="s">
        <v>49</v>
      </c>
      <c r="I106" s="19" t="s">
        <v>45</v>
      </c>
      <c r="J106" s="25">
        <v>2009</v>
      </c>
      <c r="K106" s="19" t="s">
        <v>173</v>
      </c>
      <c r="L106" s="15">
        <v>0</v>
      </c>
      <c r="M106" s="15">
        <v>0</v>
      </c>
      <c r="N106" s="15">
        <v>1</v>
      </c>
      <c r="O106" s="15">
        <v>0</v>
      </c>
      <c r="P106" s="39">
        <f t="shared" si="4"/>
        <v>0.25</v>
      </c>
      <c r="Q106" s="40" t="str">
        <f t="shared" si="5"/>
        <v>NINGUNO</v>
      </c>
    </row>
    <row r="107" spans="1:17" ht="12.75" x14ac:dyDescent="0.2">
      <c r="A107" s="5" t="s">
        <v>315</v>
      </c>
      <c r="B107" s="19">
        <v>25</v>
      </c>
      <c r="C107" s="19" t="str">
        <f t="shared" si="3"/>
        <v>Adulto Joven</v>
      </c>
      <c r="D107" s="19" t="s">
        <v>41</v>
      </c>
      <c r="E107" s="19" t="s">
        <v>42</v>
      </c>
      <c r="F107" s="19" t="s">
        <v>43</v>
      </c>
      <c r="G107" s="19" t="s">
        <v>44</v>
      </c>
      <c r="H107" s="19" t="s">
        <v>45</v>
      </c>
      <c r="I107" s="19" t="s">
        <v>51</v>
      </c>
      <c r="J107" s="25">
        <v>2010</v>
      </c>
      <c r="K107" s="19" t="s">
        <v>173</v>
      </c>
      <c r="L107" s="15">
        <v>1</v>
      </c>
      <c r="M107" s="15">
        <v>1</v>
      </c>
      <c r="N107" s="15">
        <v>1</v>
      </c>
      <c r="O107" s="15">
        <v>0</v>
      </c>
      <c r="P107" s="39">
        <f t="shared" si="4"/>
        <v>0.75</v>
      </c>
      <c r="Q107" s="40" t="str">
        <f t="shared" si="5"/>
        <v>MEDIO</v>
      </c>
    </row>
    <row r="108" spans="1:17" ht="12.75" x14ac:dyDescent="0.2">
      <c r="A108" s="5" t="s">
        <v>316</v>
      </c>
      <c r="B108" s="19">
        <v>25</v>
      </c>
      <c r="C108" s="19" t="str">
        <f t="shared" si="3"/>
        <v>Adulto Joven</v>
      </c>
      <c r="D108" s="19" t="s">
        <v>48</v>
      </c>
      <c r="E108" s="19" t="s">
        <v>42</v>
      </c>
      <c r="F108" s="19" t="s">
        <v>43</v>
      </c>
      <c r="G108" s="19" t="s">
        <v>44</v>
      </c>
      <c r="H108" s="19" t="s">
        <v>45</v>
      </c>
      <c r="I108" s="19" t="s">
        <v>45</v>
      </c>
      <c r="J108" s="25">
        <v>2010</v>
      </c>
      <c r="K108" s="19" t="s">
        <v>173</v>
      </c>
      <c r="L108" s="15">
        <v>0</v>
      </c>
      <c r="M108" s="15">
        <v>0</v>
      </c>
      <c r="N108" s="15">
        <v>1</v>
      </c>
      <c r="O108" s="15">
        <v>0</v>
      </c>
      <c r="P108" s="39">
        <f t="shared" si="4"/>
        <v>0.25</v>
      </c>
      <c r="Q108" s="40" t="str">
        <f t="shared" si="5"/>
        <v>NINGUNO</v>
      </c>
    </row>
    <row r="109" spans="1:17" ht="12.75" x14ac:dyDescent="0.2">
      <c r="A109" s="5" t="s">
        <v>317</v>
      </c>
      <c r="B109" s="19">
        <v>24</v>
      </c>
      <c r="C109" s="19" t="str">
        <f t="shared" si="3"/>
        <v>Adulto Joven</v>
      </c>
      <c r="D109" s="19" t="s">
        <v>41</v>
      </c>
      <c r="E109" s="19" t="s">
        <v>42</v>
      </c>
      <c r="F109" s="19" t="s">
        <v>43</v>
      </c>
      <c r="G109" s="19" t="s">
        <v>44</v>
      </c>
      <c r="H109" s="19" t="s">
        <v>45</v>
      </c>
      <c r="I109" s="19" t="s">
        <v>45</v>
      </c>
      <c r="J109" s="25">
        <v>2011</v>
      </c>
      <c r="K109" s="19" t="s">
        <v>174</v>
      </c>
      <c r="L109" s="15">
        <v>0</v>
      </c>
      <c r="M109" s="15">
        <v>0</v>
      </c>
      <c r="N109" s="15">
        <v>1</v>
      </c>
      <c r="O109" s="15">
        <v>0</v>
      </c>
      <c r="P109" s="39">
        <f t="shared" si="4"/>
        <v>0.25</v>
      </c>
      <c r="Q109" s="40" t="str">
        <f t="shared" si="5"/>
        <v>NINGUNO</v>
      </c>
    </row>
    <row r="110" spans="1:17" ht="12.75" x14ac:dyDescent="0.2">
      <c r="A110" s="5" t="s">
        <v>318</v>
      </c>
      <c r="B110" s="19">
        <v>23</v>
      </c>
      <c r="C110" s="19" t="str">
        <f t="shared" si="3"/>
        <v>Adulto Joven</v>
      </c>
      <c r="D110" s="19" t="s">
        <v>48</v>
      </c>
      <c r="E110" s="19" t="s">
        <v>71</v>
      </c>
      <c r="F110" s="19" t="s">
        <v>43</v>
      </c>
      <c r="G110" s="19" t="s">
        <v>44</v>
      </c>
      <c r="H110" s="19" t="s">
        <v>49</v>
      </c>
      <c r="I110" s="19" t="s">
        <v>49</v>
      </c>
      <c r="J110" s="25">
        <v>2009</v>
      </c>
      <c r="K110" s="19" t="s">
        <v>173</v>
      </c>
      <c r="L110" s="15">
        <v>0</v>
      </c>
      <c r="M110" s="15">
        <v>0</v>
      </c>
      <c r="N110" s="15">
        <v>1</v>
      </c>
      <c r="O110" s="15">
        <v>0</v>
      </c>
      <c r="P110" s="39">
        <f t="shared" si="4"/>
        <v>0.25</v>
      </c>
      <c r="Q110" s="40" t="str">
        <f t="shared" si="5"/>
        <v>NINGUNO</v>
      </c>
    </row>
    <row r="111" spans="1:17" ht="12.75" x14ac:dyDescent="0.2">
      <c r="A111" s="5" t="s">
        <v>319</v>
      </c>
      <c r="B111" s="19">
        <v>22</v>
      </c>
      <c r="C111" s="19" t="str">
        <f t="shared" si="3"/>
        <v>Adulto Joven</v>
      </c>
      <c r="D111" s="19" t="s">
        <v>41</v>
      </c>
      <c r="E111" s="19" t="s">
        <v>42</v>
      </c>
      <c r="F111" s="19" t="s">
        <v>43</v>
      </c>
      <c r="G111" s="19" t="s">
        <v>44</v>
      </c>
      <c r="H111" s="19" t="s">
        <v>51</v>
      </c>
      <c r="I111" s="19" t="s">
        <v>51</v>
      </c>
      <c r="J111" s="25">
        <v>2012</v>
      </c>
      <c r="K111" s="19" t="s">
        <v>173</v>
      </c>
      <c r="L111" s="15">
        <v>0</v>
      </c>
      <c r="M111" s="15">
        <v>0</v>
      </c>
      <c r="N111" s="15">
        <v>1</v>
      </c>
      <c r="O111" s="15">
        <v>1</v>
      </c>
      <c r="P111" s="39">
        <f t="shared" si="4"/>
        <v>0.5</v>
      </c>
      <c r="Q111" s="40" t="str">
        <f t="shared" si="5"/>
        <v>BAJO</v>
      </c>
    </row>
    <row r="112" spans="1:17" ht="12.75" x14ac:dyDescent="0.2">
      <c r="A112" s="5" t="s">
        <v>320</v>
      </c>
      <c r="B112" s="19">
        <v>22</v>
      </c>
      <c r="C112" s="19" t="str">
        <f t="shared" si="3"/>
        <v>Adulto Joven</v>
      </c>
      <c r="D112" s="19" t="s">
        <v>41</v>
      </c>
      <c r="E112" s="19" t="s">
        <v>93</v>
      </c>
      <c r="F112" s="19" t="s">
        <v>43</v>
      </c>
      <c r="G112" s="19" t="s">
        <v>44</v>
      </c>
      <c r="H112" s="19" t="s">
        <v>51</v>
      </c>
      <c r="I112" s="19" t="s">
        <v>45</v>
      </c>
      <c r="J112" s="25">
        <v>2008</v>
      </c>
      <c r="K112" s="19" t="s">
        <v>174</v>
      </c>
      <c r="L112" s="15">
        <v>0</v>
      </c>
      <c r="M112" s="15">
        <v>0</v>
      </c>
      <c r="N112" s="15">
        <v>0</v>
      </c>
      <c r="O112" s="15">
        <v>0</v>
      </c>
      <c r="P112" s="39">
        <f t="shared" si="4"/>
        <v>0</v>
      </c>
      <c r="Q112" s="40" t="str">
        <f t="shared" si="5"/>
        <v>NINGUNO</v>
      </c>
    </row>
    <row r="113" spans="1:17" ht="12.75" x14ac:dyDescent="0.2">
      <c r="A113" s="5" t="s">
        <v>321</v>
      </c>
      <c r="B113" s="19">
        <v>25</v>
      </c>
      <c r="C113" s="19" t="str">
        <f t="shared" si="3"/>
        <v>Adulto Joven</v>
      </c>
      <c r="D113" s="19" t="s">
        <v>41</v>
      </c>
      <c r="E113" s="19" t="s">
        <v>94</v>
      </c>
      <c r="F113" s="19" t="s">
        <v>50</v>
      </c>
      <c r="G113" s="19" t="s">
        <v>44</v>
      </c>
      <c r="H113" s="19" t="s">
        <v>49</v>
      </c>
      <c r="I113" s="19" t="s">
        <v>45</v>
      </c>
      <c r="J113" s="25">
        <v>2008</v>
      </c>
      <c r="K113" s="19" t="s">
        <v>174</v>
      </c>
      <c r="L113" s="15">
        <v>0</v>
      </c>
      <c r="M113" s="15">
        <v>0</v>
      </c>
      <c r="N113" s="15">
        <v>1</v>
      </c>
      <c r="O113" s="15">
        <v>0</v>
      </c>
      <c r="P113" s="39">
        <f t="shared" si="4"/>
        <v>0.25</v>
      </c>
      <c r="Q113" s="40" t="str">
        <f t="shared" si="5"/>
        <v>NINGUNO</v>
      </c>
    </row>
    <row r="114" spans="1:17" ht="12.75" x14ac:dyDescent="0.2">
      <c r="A114" s="5" t="s">
        <v>322</v>
      </c>
      <c r="B114" s="19">
        <v>24</v>
      </c>
      <c r="C114" s="19" t="str">
        <f t="shared" si="3"/>
        <v>Adulto Joven</v>
      </c>
      <c r="D114" s="19" t="s">
        <v>41</v>
      </c>
      <c r="E114" s="19" t="s">
        <v>74</v>
      </c>
      <c r="F114" s="19" t="s">
        <v>43</v>
      </c>
      <c r="G114" s="19" t="s">
        <v>44</v>
      </c>
      <c r="H114" s="19" t="s">
        <v>49</v>
      </c>
      <c r="I114" s="19" t="s">
        <v>49</v>
      </c>
      <c r="J114" s="25">
        <v>2009</v>
      </c>
      <c r="K114" s="19" t="s">
        <v>173</v>
      </c>
      <c r="L114" s="15">
        <v>0</v>
      </c>
      <c r="M114" s="15">
        <v>0</v>
      </c>
      <c r="N114" s="15">
        <v>1</v>
      </c>
      <c r="O114" s="15">
        <v>0</v>
      </c>
      <c r="P114" s="39">
        <f t="shared" si="4"/>
        <v>0.25</v>
      </c>
      <c r="Q114" s="40" t="str">
        <f t="shared" si="5"/>
        <v>NINGUNO</v>
      </c>
    </row>
    <row r="115" spans="1:17" ht="12.75" x14ac:dyDescent="0.2">
      <c r="A115" s="5" t="s">
        <v>323</v>
      </c>
      <c r="B115" s="19">
        <v>25</v>
      </c>
      <c r="C115" s="19" t="str">
        <f t="shared" si="3"/>
        <v>Adulto Joven</v>
      </c>
      <c r="D115" s="19" t="s">
        <v>41</v>
      </c>
      <c r="E115" s="19" t="s">
        <v>95</v>
      </c>
      <c r="F115" s="19" t="s">
        <v>43</v>
      </c>
      <c r="G115" s="19" t="s">
        <v>47</v>
      </c>
      <c r="H115" s="19" t="s">
        <v>45</v>
      </c>
      <c r="I115" s="19" t="s">
        <v>45</v>
      </c>
      <c r="J115" s="25">
        <v>2009</v>
      </c>
      <c r="K115" s="19" t="s">
        <v>173</v>
      </c>
      <c r="L115" s="15">
        <v>0</v>
      </c>
      <c r="M115" s="15">
        <v>0</v>
      </c>
      <c r="N115" s="15">
        <v>0</v>
      </c>
      <c r="O115" s="15">
        <v>0</v>
      </c>
      <c r="P115" s="39">
        <f t="shared" si="4"/>
        <v>0</v>
      </c>
      <c r="Q115" s="40" t="str">
        <f t="shared" si="5"/>
        <v>NINGUNO</v>
      </c>
    </row>
    <row r="116" spans="1:17" ht="12.75" x14ac:dyDescent="0.2">
      <c r="A116" s="5" t="s">
        <v>324</v>
      </c>
      <c r="B116" s="19">
        <v>26</v>
      </c>
      <c r="C116" s="19" t="str">
        <f t="shared" si="3"/>
        <v>Adulto Joven</v>
      </c>
      <c r="D116" s="19" t="s">
        <v>48</v>
      </c>
      <c r="E116" s="19" t="s">
        <v>72</v>
      </c>
      <c r="F116" s="19" t="s">
        <v>43</v>
      </c>
      <c r="G116" s="19" t="s">
        <v>44</v>
      </c>
      <c r="H116" s="19" t="s">
        <v>49</v>
      </c>
      <c r="I116" s="19" t="s">
        <v>49</v>
      </c>
      <c r="J116" s="25">
        <v>2010</v>
      </c>
      <c r="K116" s="19" t="s">
        <v>173</v>
      </c>
      <c r="L116" s="15">
        <v>0</v>
      </c>
      <c r="M116" s="15">
        <v>0</v>
      </c>
      <c r="N116" s="15">
        <v>1</v>
      </c>
      <c r="O116" s="15">
        <v>0</v>
      </c>
      <c r="P116" s="39">
        <f t="shared" si="4"/>
        <v>0.25</v>
      </c>
      <c r="Q116" s="40" t="str">
        <f t="shared" si="5"/>
        <v>NINGUNO</v>
      </c>
    </row>
    <row r="117" spans="1:17" ht="12.75" x14ac:dyDescent="0.2">
      <c r="A117" s="5" t="s">
        <v>325</v>
      </c>
      <c r="B117" s="19">
        <v>35</v>
      </c>
      <c r="C117" s="19" t="str">
        <f t="shared" si="3"/>
        <v>Adulto</v>
      </c>
      <c r="D117" s="19" t="s">
        <v>48</v>
      </c>
      <c r="E117" s="19" t="s">
        <v>57</v>
      </c>
      <c r="F117" s="19" t="s">
        <v>43</v>
      </c>
      <c r="G117" s="19" t="s">
        <v>44</v>
      </c>
      <c r="H117" s="19" t="s">
        <v>45</v>
      </c>
      <c r="I117" s="19" t="s">
        <v>45</v>
      </c>
      <c r="J117" s="25">
        <v>2008</v>
      </c>
      <c r="K117" s="19" t="s">
        <v>173</v>
      </c>
      <c r="L117" s="15">
        <v>0</v>
      </c>
      <c r="M117" s="15">
        <v>0</v>
      </c>
      <c r="N117" s="15">
        <v>1</v>
      </c>
      <c r="O117" s="15">
        <v>0</v>
      </c>
      <c r="P117" s="39">
        <f t="shared" si="4"/>
        <v>0.25</v>
      </c>
      <c r="Q117" s="40" t="str">
        <f t="shared" si="5"/>
        <v>NINGUNO</v>
      </c>
    </row>
    <row r="118" spans="1:17" ht="12.75" x14ac:dyDescent="0.2">
      <c r="A118" s="5" t="s">
        <v>326</v>
      </c>
      <c r="B118" s="19">
        <v>25</v>
      </c>
      <c r="C118" s="19" t="str">
        <f t="shared" si="3"/>
        <v>Adulto Joven</v>
      </c>
      <c r="D118" s="19" t="s">
        <v>41</v>
      </c>
      <c r="E118" s="19" t="s">
        <v>42</v>
      </c>
      <c r="F118" s="19" t="s">
        <v>43</v>
      </c>
      <c r="G118" s="19" t="s">
        <v>47</v>
      </c>
      <c r="H118" s="19" t="s">
        <v>45</v>
      </c>
      <c r="I118" s="19" t="s">
        <v>45</v>
      </c>
      <c r="J118" s="25">
        <v>2011</v>
      </c>
      <c r="K118" s="19" t="s">
        <v>173</v>
      </c>
      <c r="L118" s="15">
        <v>0</v>
      </c>
      <c r="M118" s="15">
        <v>0</v>
      </c>
      <c r="N118" s="15">
        <v>0</v>
      </c>
      <c r="O118" s="15">
        <v>1</v>
      </c>
      <c r="P118" s="39">
        <f t="shared" si="4"/>
        <v>0.25</v>
      </c>
      <c r="Q118" s="40" t="str">
        <f t="shared" si="5"/>
        <v>NINGUNO</v>
      </c>
    </row>
    <row r="119" spans="1:17" ht="12.75" x14ac:dyDescent="0.2">
      <c r="A119" s="5" t="s">
        <v>327</v>
      </c>
      <c r="B119" s="19">
        <v>18</v>
      </c>
      <c r="C119" s="19" t="str">
        <f t="shared" si="3"/>
        <v>Adulto Joven</v>
      </c>
      <c r="D119" s="19" t="s">
        <v>48</v>
      </c>
      <c r="E119" s="19" t="s">
        <v>96</v>
      </c>
      <c r="F119" s="19" t="s">
        <v>50</v>
      </c>
      <c r="G119" s="19" t="s">
        <v>47</v>
      </c>
      <c r="H119" s="19" t="s">
        <v>45</v>
      </c>
      <c r="I119" s="19" t="s">
        <v>45</v>
      </c>
      <c r="J119" s="25">
        <v>2011</v>
      </c>
      <c r="K119" s="19" t="s">
        <v>173</v>
      </c>
      <c r="L119" s="15">
        <v>1</v>
      </c>
      <c r="M119" s="15">
        <v>0</v>
      </c>
      <c r="N119" s="15">
        <v>1</v>
      </c>
      <c r="O119" s="15">
        <v>0</v>
      </c>
      <c r="P119" s="39">
        <f t="shared" si="4"/>
        <v>0.5</v>
      </c>
      <c r="Q119" s="40" t="str">
        <f t="shared" si="5"/>
        <v>BAJO</v>
      </c>
    </row>
    <row r="120" spans="1:17" ht="12.75" x14ac:dyDescent="0.2">
      <c r="A120" s="5" t="s">
        <v>328</v>
      </c>
      <c r="B120" s="19">
        <v>22</v>
      </c>
      <c r="C120" s="19" t="str">
        <f t="shared" si="3"/>
        <v>Adulto Joven</v>
      </c>
      <c r="D120" s="19" t="s">
        <v>48</v>
      </c>
      <c r="E120" s="19" t="s">
        <v>97</v>
      </c>
      <c r="F120" s="19" t="s">
        <v>43</v>
      </c>
      <c r="G120" s="19" t="s">
        <v>47</v>
      </c>
      <c r="H120" s="19" t="s">
        <v>45</v>
      </c>
      <c r="I120" s="19" t="s">
        <v>51</v>
      </c>
      <c r="J120" s="25">
        <v>2010</v>
      </c>
      <c r="K120" s="19" t="s">
        <v>173</v>
      </c>
      <c r="L120" s="15">
        <v>0</v>
      </c>
      <c r="M120" s="15">
        <v>0</v>
      </c>
      <c r="N120" s="15">
        <v>0</v>
      </c>
      <c r="O120" s="15">
        <v>0</v>
      </c>
      <c r="P120" s="39">
        <f t="shared" si="4"/>
        <v>0</v>
      </c>
      <c r="Q120" s="40" t="str">
        <f t="shared" si="5"/>
        <v>NINGUNO</v>
      </c>
    </row>
    <row r="121" spans="1:17" ht="12.75" x14ac:dyDescent="0.2">
      <c r="A121" s="5" t="s">
        <v>329</v>
      </c>
      <c r="B121" s="19">
        <v>20</v>
      </c>
      <c r="C121" s="19" t="str">
        <f t="shared" si="3"/>
        <v>Adulto Joven</v>
      </c>
      <c r="D121" s="19" t="s">
        <v>48</v>
      </c>
      <c r="E121" s="19" t="s">
        <v>42</v>
      </c>
      <c r="F121" s="19" t="s">
        <v>50</v>
      </c>
      <c r="G121" s="19" t="s">
        <v>44</v>
      </c>
      <c r="H121" s="19" t="s">
        <v>45</v>
      </c>
      <c r="I121" s="19" t="s">
        <v>45</v>
      </c>
      <c r="J121" s="25">
        <v>2014</v>
      </c>
      <c r="K121" s="19" t="s">
        <v>173</v>
      </c>
      <c r="L121" s="15">
        <v>0</v>
      </c>
      <c r="M121" s="15">
        <v>0</v>
      </c>
      <c r="N121" s="15">
        <v>0</v>
      </c>
      <c r="O121" s="15">
        <v>0</v>
      </c>
      <c r="P121" s="39">
        <f t="shared" si="4"/>
        <v>0</v>
      </c>
      <c r="Q121" s="40" t="str">
        <f t="shared" si="5"/>
        <v>NINGUNO</v>
      </c>
    </row>
    <row r="122" spans="1:17" ht="12.75" x14ac:dyDescent="0.2">
      <c r="A122" s="5" t="s">
        <v>330</v>
      </c>
      <c r="B122" s="19">
        <v>40</v>
      </c>
      <c r="C122" s="19" t="str">
        <f t="shared" si="3"/>
        <v>Adulto</v>
      </c>
      <c r="D122" s="19" t="s">
        <v>48</v>
      </c>
      <c r="E122" s="19" t="s">
        <v>42</v>
      </c>
      <c r="F122" s="19" t="s">
        <v>43</v>
      </c>
      <c r="G122" s="19" t="s">
        <v>47</v>
      </c>
      <c r="H122" s="19" t="s">
        <v>51</v>
      </c>
      <c r="I122" s="19" t="s">
        <v>65</v>
      </c>
      <c r="J122" s="25">
        <v>2016</v>
      </c>
      <c r="K122" s="19" t="s">
        <v>173</v>
      </c>
      <c r="L122" s="15">
        <v>0</v>
      </c>
      <c r="M122" s="15">
        <v>0</v>
      </c>
      <c r="N122" s="15">
        <v>0</v>
      </c>
      <c r="O122" s="15">
        <v>0</v>
      </c>
      <c r="P122" s="39">
        <f t="shared" si="4"/>
        <v>0</v>
      </c>
      <c r="Q122" s="40" t="str">
        <f t="shared" si="5"/>
        <v>NINGUNO</v>
      </c>
    </row>
    <row r="123" spans="1:17" ht="12.75" x14ac:dyDescent="0.2">
      <c r="A123" s="5" t="s">
        <v>331</v>
      </c>
      <c r="B123" s="19">
        <v>23</v>
      </c>
      <c r="C123" s="19" t="str">
        <f t="shared" si="3"/>
        <v>Adulto Joven</v>
      </c>
      <c r="D123" s="19" t="s">
        <v>41</v>
      </c>
      <c r="E123" s="19" t="s">
        <v>42</v>
      </c>
      <c r="F123" s="19" t="s">
        <v>50</v>
      </c>
      <c r="G123" s="19" t="s">
        <v>44</v>
      </c>
      <c r="H123" s="19" t="s">
        <v>49</v>
      </c>
      <c r="I123" s="19" t="s">
        <v>45</v>
      </c>
      <c r="J123" s="25">
        <v>2014</v>
      </c>
      <c r="K123" s="19" t="s">
        <v>173</v>
      </c>
      <c r="L123" s="15">
        <v>0</v>
      </c>
      <c r="M123" s="15">
        <v>0</v>
      </c>
      <c r="N123" s="15">
        <v>0</v>
      </c>
      <c r="O123" s="15">
        <v>0</v>
      </c>
      <c r="P123" s="39">
        <f t="shared" si="4"/>
        <v>0</v>
      </c>
      <c r="Q123" s="40" t="str">
        <f t="shared" si="5"/>
        <v>NINGUNO</v>
      </c>
    </row>
    <row r="124" spans="1:17" ht="12.75" x14ac:dyDescent="0.2">
      <c r="A124" s="5" t="s">
        <v>332</v>
      </c>
      <c r="B124" s="19">
        <v>22</v>
      </c>
      <c r="C124" s="19" t="str">
        <f t="shared" si="3"/>
        <v>Adulto Joven</v>
      </c>
      <c r="D124" s="19" t="s">
        <v>41</v>
      </c>
      <c r="E124" s="19" t="s">
        <v>46</v>
      </c>
      <c r="F124" s="19" t="s">
        <v>43</v>
      </c>
      <c r="G124" s="19" t="s">
        <v>44</v>
      </c>
      <c r="H124" s="19" t="s">
        <v>45</v>
      </c>
      <c r="I124" s="19" t="s">
        <v>45</v>
      </c>
      <c r="J124" s="25">
        <v>2010</v>
      </c>
      <c r="K124" s="19" t="s">
        <v>174</v>
      </c>
      <c r="L124" s="15">
        <v>0</v>
      </c>
      <c r="M124" s="15">
        <v>0</v>
      </c>
      <c r="N124" s="15">
        <v>1</v>
      </c>
      <c r="O124" s="15">
        <v>0</v>
      </c>
      <c r="P124" s="39">
        <f t="shared" si="4"/>
        <v>0.25</v>
      </c>
      <c r="Q124" s="40" t="str">
        <f t="shared" si="5"/>
        <v>NINGUNO</v>
      </c>
    </row>
    <row r="125" spans="1:17" ht="12.75" x14ac:dyDescent="0.2">
      <c r="A125" s="5" t="s">
        <v>333</v>
      </c>
      <c r="B125" s="19">
        <v>22</v>
      </c>
      <c r="C125" s="19" t="str">
        <f t="shared" si="3"/>
        <v>Adulto Joven</v>
      </c>
      <c r="D125" s="19" t="s">
        <v>48</v>
      </c>
      <c r="E125" s="19" t="s">
        <v>98</v>
      </c>
      <c r="F125" s="19" t="s">
        <v>43</v>
      </c>
      <c r="G125" s="19" t="s">
        <v>44</v>
      </c>
      <c r="H125" s="19" t="s">
        <v>45</v>
      </c>
      <c r="I125" s="19" t="s">
        <v>45</v>
      </c>
      <c r="J125" s="25">
        <v>2012</v>
      </c>
      <c r="K125" s="19" t="s">
        <v>174</v>
      </c>
      <c r="L125" s="15">
        <v>0</v>
      </c>
      <c r="M125" s="15">
        <v>0</v>
      </c>
      <c r="N125" s="15">
        <v>1</v>
      </c>
      <c r="O125" s="15">
        <v>1</v>
      </c>
      <c r="P125" s="39">
        <f t="shared" si="4"/>
        <v>0.5</v>
      </c>
      <c r="Q125" s="40" t="str">
        <f t="shared" si="5"/>
        <v>BAJO</v>
      </c>
    </row>
    <row r="126" spans="1:17" ht="12.75" x14ac:dyDescent="0.2">
      <c r="A126" s="5" t="s">
        <v>334</v>
      </c>
      <c r="B126" s="19">
        <v>19</v>
      </c>
      <c r="C126" s="19" t="str">
        <f t="shared" si="3"/>
        <v>Adulto Joven</v>
      </c>
      <c r="D126" s="19" t="s">
        <v>48</v>
      </c>
      <c r="E126" s="19" t="s">
        <v>42</v>
      </c>
      <c r="F126" s="19" t="s">
        <v>50</v>
      </c>
      <c r="G126" s="19" t="s">
        <v>44</v>
      </c>
      <c r="H126" s="19" t="s">
        <v>45</v>
      </c>
      <c r="I126" s="19" t="s">
        <v>45</v>
      </c>
      <c r="J126" s="25">
        <v>2014</v>
      </c>
      <c r="K126" s="19" t="s">
        <v>173</v>
      </c>
      <c r="L126" s="15">
        <v>1</v>
      </c>
      <c r="M126" s="15">
        <v>1</v>
      </c>
      <c r="N126" s="15">
        <v>0</v>
      </c>
      <c r="O126" s="15">
        <v>1</v>
      </c>
      <c r="P126" s="39">
        <f t="shared" si="4"/>
        <v>0.75</v>
      </c>
      <c r="Q126" s="40" t="str">
        <f t="shared" si="5"/>
        <v>MEDIO</v>
      </c>
    </row>
    <row r="127" spans="1:17" ht="12.75" x14ac:dyDescent="0.2">
      <c r="A127" s="5" t="s">
        <v>335</v>
      </c>
      <c r="B127" s="19">
        <v>58</v>
      </c>
      <c r="C127" s="19" t="str">
        <f t="shared" si="3"/>
        <v>Adulto</v>
      </c>
      <c r="D127" s="19" t="s">
        <v>48</v>
      </c>
      <c r="E127" s="19" t="s">
        <v>99</v>
      </c>
      <c r="F127" s="19" t="s">
        <v>43</v>
      </c>
      <c r="G127" s="19" t="s">
        <v>47</v>
      </c>
      <c r="H127" s="19" t="s">
        <v>45</v>
      </c>
      <c r="I127" s="19" t="s">
        <v>51</v>
      </c>
      <c r="J127" s="25">
        <v>2015</v>
      </c>
      <c r="K127" s="19" t="s">
        <v>173</v>
      </c>
      <c r="L127" s="15">
        <v>0</v>
      </c>
      <c r="M127" s="15">
        <v>0</v>
      </c>
      <c r="N127" s="15">
        <v>1</v>
      </c>
      <c r="O127" s="15">
        <v>0</v>
      </c>
      <c r="P127" s="39">
        <f t="shared" si="4"/>
        <v>0.25</v>
      </c>
      <c r="Q127" s="40" t="str">
        <f t="shared" si="5"/>
        <v>NINGUNO</v>
      </c>
    </row>
    <row r="128" spans="1:17" ht="12.75" x14ac:dyDescent="0.2">
      <c r="A128" s="5" t="s">
        <v>336</v>
      </c>
      <c r="B128" s="19">
        <v>58</v>
      </c>
      <c r="C128" s="19" t="str">
        <f t="shared" si="3"/>
        <v>Adulto</v>
      </c>
      <c r="D128" s="19" t="s">
        <v>41</v>
      </c>
      <c r="E128" s="19" t="s">
        <v>72</v>
      </c>
      <c r="F128" s="19" t="s">
        <v>43</v>
      </c>
      <c r="G128" s="19" t="s">
        <v>44</v>
      </c>
      <c r="H128" s="19" t="s">
        <v>51</v>
      </c>
      <c r="I128" s="19" t="s">
        <v>51</v>
      </c>
      <c r="J128" s="25">
        <v>2008</v>
      </c>
      <c r="K128" s="19" t="s">
        <v>173</v>
      </c>
      <c r="L128" s="15">
        <v>0</v>
      </c>
      <c r="M128" s="15">
        <v>0</v>
      </c>
      <c r="N128" s="15">
        <v>1</v>
      </c>
      <c r="O128" s="15">
        <v>0</v>
      </c>
      <c r="P128" s="39">
        <f t="shared" si="4"/>
        <v>0.25</v>
      </c>
      <c r="Q128" s="40" t="str">
        <f t="shared" si="5"/>
        <v>NINGUNO</v>
      </c>
    </row>
    <row r="129" spans="1:17" ht="12.75" x14ac:dyDescent="0.2">
      <c r="A129" s="5" t="s">
        <v>337</v>
      </c>
      <c r="B129" s="19">
        <v>21</v>
      </c>
      <c r="C129" s="19" t="str">
        <f t="shared" si="3"/>
        <v>Adulto Joven</v>
      </c>
      <c r="D129" s="19" t="s">
        <v>48</v>
      </c>
      <c r="E129" s="19" t="s">
        <v>42</v>
      </c>
      <c r="F129" s="19" t="s">
        <v>43</v>
      </c>
      <c r="G129" s="19" t="s">
        <v>44</v>
      </c>
      <c r="H129" s="19" t="s">
        <v>45</v>
      </c>
      <c r="I129" s="19" t="s">
        <v>45</v>
      </c>
      <c r="J129" s="25">
        <v>2015</v>
      </c>
      <c r="K129" s="19" t="s">
        <v>174</v>
      </c>
      <c r="L129" s="15">
        <v>0</v>
      </c>
      <c r="M129" s="15">
        <v>0</v>
      </c>
      <c r="N129" s="15">
        <v>0</v>
      </c>
      <c r="O129" s="15">
        <v>0</v>
      </c>
      <c r="P129" s="39">
        <f t="shared" si="4"/>
        <v>0</v>
      </c>
      <c r="Q129" s="40" t="str">
        <f t="shared" si="5"/>
        <v>NINGUNO</v>
      </c>
    </row>
    <row r="130" spans="1:17" ht="12.75" x14ac:dyDescent="0.2">
      <c r="A130" s="5" t="s">
        <v>338</v>
      </c>
      <c r="B130" s="19">
        <v>21</v>
      </c>
      <c r="C130" s="19" t="str">
        <f t="shared" si="3"/>
        <v>Adulto Joven</v>
      </c>
      <c r="D130" s="19" t="s">
        <v>41</v>
      </c>
      <c r="E130" s="19" t="s">
        <v>100</v>
      </c>
      <c r="F130" s="19" t="s">
        <v>43</v>
      </c>
      <c r="G130" s="19" t="s">
        <v>47</v>
      </c>
      <c r="H130" s="19" t="s">
        <v>45</v>
      </c>
      <c r="I130" s="19" t="s">
        <v>49</v>
      </c>
      <c r="J130" s="25">
        <v>2013</v>
      </c>
      <c r="K130" s="19" t="s">
        <v>173</v>
      </c>
      <c r="L130" s="15">
        <v>0</v>
      </c>
      <c r="M130" s="15">
        <v>0</v>
      </c>
      <c r="N130" s="15">
        <v>0</v>
      </c>
      <c r="O130" s="15">
        <v>0</v>
      </c>
      <c r="P130" s="39">
        <f t="shared" si="4"/>
        <v>0</v>
      </c>
      <c r="Q130" s="40" t="str">
        <f t="shared" si="5"/>
        <v>NINGUNO</v>
      </c>
    </row>
    <row r="131" spans="1:17" ht="12.75" x14ac:dyDescent="0.2">
      <c r="A131" s="5" t="s">
        <v>339</v>
      </c>
      <c r="B131" s="19">
        <v>20</v>
      </c>
      <c r="C131" s="19" t="str">
        <f t="shared" si="3"/>
        <v>Adulto Joven</v>
      </c>
      <c r="D131" s="19" t="s">
        <v>48</v>
      </c>
      <c r="E131" s="19" t="s">
        <v>101</v>
      </c>
      <c r="F131" s="19" t="s">
        <v>43</v>
      </c>
      <c r="G131" s="19" t="s">
        <v>44</v>
      </c>
      <c r="H131" s="19" t="s">
        <v>45</v>
      </c>
      <c r="I131" s="19" t="s">
        <v>45</v>
      </c>
      <c r="J131" s="25">
        <v>2011</v>
      </c>
      <c r="K131" s="19" t="s">
        <v>174</v>
      </c>
      <c r="L131" s="15">
        <v>0</v>
      </c>
      <c r="M131" s="15">
        <v>0</v>
      </c>
      <c r="N131" s="15">
        <v>0</v>
      </c>
      <c r="O131" s="15">
        <v>0</v>
      </c>
      <c r="P131" s="39">
        <f t="shared" si="4"/>
        <v>0</v>
      </c>
      <c r="Q131" s="40" t="str">
        <f t="shared" si="5"/>
        <v>NINGUNO</v>
      </c>
    </row>
    <row r="132" spans="1:17" ht="12.75" x14ac:dyDescent="0.2">
      <c r="A132" s="5" t="s">
        <v>340</v>
      </c>
      <c r="B132" s="19">
        <v>35</v>
      </c>
      <c r="C132" s="19" t="str">
        <f t="shared" si="3"/>
        <v>Adulto</v>
      </c>
      <c r="D132" s="19" t="s">
        <v>41</v>
      </c>
      <c r="E132" s="19" t="s">
        <v>42</v>
      </c>
      <c r="F132" s="19" t="s">
        <v>43</v>
      </c>
      <c r="G132" s="19" t="s">
        <v>47</v>
      </c>
      <c r="H132" s="19" t="s">
        <v>51</v>
      </c>
      <c r="I132" s="19" t="s">
        <v>45</v>
      </c>
      <c r="J132" s="25">
        <v>2012</v>
      </c>
      <c r="K132" s="19" t="s">
        <v>173</v>
      </c>
      <c r="L132" s="15">
        <v>0</v>
      </c>
      <c r="M132" s="15">
        <v>0</v>
      </c>
      <c r="N132" s="15">
        <v>1</v>
      </c>
      <c r="O132" s="15">
        <v>0</v>
      </c>
      <c r="P132" s="39">
        <f t="shared" si="4"/>
        <v>0.25</v>
      </c>
      <c r="Q132" s="40" t="str">
        <f t="shared" si="5"/>
        <v>NINGUNO</v>
      </c>
    </row>
    <row r="133" spans="1:17" ht="12.75" x14ac:dyDescent="0.2">
      <c r="A133" s="5" t="s">
        <v>341</v>
      </c>
      <c r="B133" s="19">
        <v>32</v>
      </c>
      <c r="C133" s="19" t="str">
        <f t="shared" ref="C133:C196" si="6">IF((B133&lt;18),"Niño/Adolescente",(IF(AND((B133&gt;17),(B133&lt;30)),"Adulto Joven",(IF(AND((B133&gt;29),(B133&lt;60)),"Adulto","Adulto Mayor")))))</f>
        <v>Adulto</v>
      </c>
      <c r="D133" s="19" t="s">
        <v>48</v>
      </c>
      <c r="E133" s="19" t="s">
        <v>42</v>
      </c>
      <c r="F133" s="19" t="s">
        <v>43</v>
      </c>
      <c r="G133" s="19" t="s">
        <v>47</v>
      </c>
      <c r="H133" s="19" t="s">
        <v>51</v>
      </c>
      <c r="I133" s="19" t="s">
        <v>51</v>
      </c>
      <c r="J133" s="25">
        <v>2013</v>
      </c>
      <c r="K133" s="19" t="s">
        <v>173</v>
      </c>
      <c r="L133" s="15">
        <v>0</v>
      </c>
      <c r="M133" s="15">
        <v>0</v>
      </c>
      <c r="N133" s="15">
        <v>0</v>
      </c>
      <c r="O133" s="15">
        <v>0</v>
      </c>
      <c r="P133" s="39">
        <f t="shared" ref="P133:P196" si="7">(O133+N133+M133+L133)/4</f>
        <v>0</v>
      </c>
      <c r="Q133" s="40" t="str">
        <f t="shared" ref="Q133:Q196" si="8">IF(AND(P133&gt;0.75,P133&lt;=1),"AVANZADO",IF(AND(P133&gt;0.5,P133&lt;=0.75),"MEDIO",IF(AND(P133&gt;0.25,P133&lt;=0.5),"BAJO","NINGUNO")))</f>
        <v>NINGUNO</v>
      </c>
    </row>
    <row r="134" spans="1:17" ht="12.75" x14ac:dyDescent="0.2">
      <c r="A134" s="5" t="s">
        <v>342</v>
      </c>
      <c r="B134" s="19">
        <v>25</v>
      </c>
      <c r="C134" s="19" t="str">
        <f t="shared" si="6"/>
        <v>Adulto Joven</v>
      </c>
      <c r="D134" s="19" t="s">
        <v>48</v>
      </c>
      <c r="E134" s="19" t="s">
        <v>66</v>
      </c>
      <c r="F134" s="19" t="s">
        <v>43</v>
      </c>
      <c r="G134" s="19" t="s">
        <v>44</v>
      </c>
      <c r="H134" s="19" t="s">
        <v>45</v>
      </c>
      <c r="I134" s="19" t="s">
        <v>45</v>
      </c>
      <c r="J134" s="25">
        <v>2010</v>
      </c>
      <c r="K134" s="19" t="s">
        <v>174</v>
      </c>
      <c r="L134" s="15">
        <v>0</v>
      </c>
      <c r="M134" s="15">
        <v>0</v>
      </c>
      <c r="N134" s="15">
        <v>1</v>
      </c>
      <c r="O134" s="15">
        <v>0</v>
      </c>
      <c r="P134" s="39">
        <f t="shared" si="7"/>
        <v>0.25</v>
      </c>
      <c r="Q134" s="40" t="str">
        <f t="shared" si="8"/>
        <v>NINGUNO</v>
      </c>
    </row>
    <row r="135" spans="1:17" ht="12.75" x14ac:dyDescent="0.2">
      <c r="A135" s="5" t="s">
        <v>343</v>
      </c>
      <c r="B135" s="19">
        <v>24</v>
      </c>
      <c r="C135" s="19" t="str">
        <f t="shared" si="6"/>
        <v>Adulto Joven</v>
      </c>
      <c r="D135" s="19" t="s">
        <v>41</v>
      </c>
      <c r="E135" s="19" t="s">
        <v>42</v>
      </c>
      <c r="F135" s="19" t="s">
        <v>43</v>
      </c>
      <c r="G135" s="19" t="s">
        <v>44</v>
      </c>
      <c r="H135" s="19" t="s">
        <v>45</v>
      </c>
      <c r="I135" s="19" t="s">
        <v>45</v>
      </c>
      <c r="J135" s="25">
        <v>2005</v>
      </c>
      <c r="K135" s="19" t="s">
        <v>173</v>
      </c>
      <c r="L135" s="15">
        <v>0</v>
      </c>
      <c r="M135" s="15">
        <v>0</v>
      </c>
      <c r="N135" s="15">
        <v>0</v>
      </c>
      <c r="O135" s="15">
        <v>0</v>
      </c>
      <c r="P135" s="39">
        <f t="shared" si="7"/>
        <v>0</v>
      </c>
      <c r="Q135" s="40" t="str">
        <f t="shared" si="8"/>
        <v>NINGUNO</v>
      </c>
    </row>
    <row r="136" spans="1:17" ht="12.75" x14ac:dyDescent="0.2">
      <c r="A136" s="5" t="s">
        <v>344</v>
      </c>
      <c r="B136" s="19">
        <v>30</v>
      </c>
      <c r="C136" s="19" t="str">
        <f t="shared" si="6"/>
        <v>Adulto</v>
      </c>
      <c r="D136" s="19" t="s">
        <v>41</v>
      </c>
      <c r="E136" s="19" t="s">
        <v>57</v>
      </c>
      <c r="F136" s="19" t="s">
        <v>43</v>
      </c>
      <c r="G136" s="19" t="s">
        <v>44</v>
      </c>
      <c r="H136" s="19" t="s">
        <v>51</v>
      </c>
      <c r="I136" s="19" t="s">
        <v>51</v>
      </c>
      <c r="J136" s="25">
        <v>2012</v>
      </c>
      <c r="K136" s="19" t="s">
        <v>173</v>
      </c>
      <c r="L136" s="15">
        <v>0</v>
      </c>
      <c r="M136" s="15">
        <v>0</v>
      </c>
      <c r="N136" s="15">
        <v>0</v>
      </c>
      <c r="O136" s="15">
        <v>0</v>
      </c>
      <c r="P136" s="39">
        <f t="shared" si="7"/>
        <v>0</v>
      </c>
      <c r="Q136" s="40" t="str">
        <f t="shared" si="8"/>
        <v>NINGUNO</v>
      </c>
    </row>
    <row r="137" spans="1:17" ht="12.75" x14ac:dyDescent="0.2">
      <c r="A137" s="5" t="s">
        <v>345</v>
      </c>
      <c r="B137" s="19">
        <v>22</v>
      </c>
      <c r="C137" s="19" t="str">
        <f t="shared" si="6"/>
        <v>Adulto Joven</v>
      </c>
      <c r="D137" s="19" t="s">
        <v>41</v>
      </c>
      <c r="E137" s="19" t="s">
        <v>95</v>
      </c>
      <c r="F137" s="19" t="s">
        <v>43</v>
      </c>
      <c r="G137" s="19" t="s">
        <v>44</v>
      </c>
      <c r="H137" s="19" t="s">
        <v>51</v>
      </c>
      <c r="I137" s="19" t="s">
        <v>45</v>
      </c>
      <c r="J137" s="25">
        <v>2009</v>
      </c>
      <c r="K137" s="19" t="s">
        <v>175</v>
      </c>
      <c r="L137" s="15">
        <v>0</v>
      </c>
      <c r="M137" s="15">
        <v>0</v>
      </c>
      <c r="N137" s="15">
        <v>0</v>
      </c>
      <c r="O137" s="15">
        <v>1</v>
      </c>
      <c r="P137" s="39">
        <f t="shared" si="7"/>
        <v>0.25</v>
      </c>
      <c r="Q137" s="40" t="str">
        <f t="shared" si="8"/>
        <v>NINGUNO</v>
      </c>
    </row>
    <row r="138" spans="1:17" ht="12.75" x14ac:dyDescent="0.2">
      <c r="A138" s="5" t="s">
        <v>346</v>
      </c>
      <c r="B138" s="19">
        <v>27</v>
      </c>
      <c r="C138" s="19" t="str">
        <f t="shared" si="6"/>
        <v>Adulto Joven</v>
      </c>
      <c r="D138" s="19" t="s">
        <v>41</v>
      </c>
      <c r="E138" s="19" t="s">
        <v>42</v>
      </c>
      <c r="F138" s="19" t="s">
        <v>43</v>
      </c>
      <c r="G138" s="19" t="s">
        <v>44</v>
      </c>
      <c r="H138" s="19" t="s">
        <v>45</v>
      </c>
      <c r="I138" s="19" t="s">
        <v>51</v>
      </c>
      <c r="J138" s="25">
        <v>2011</v>
      </c>
      <c r="K138" s="19" t="s">
        <v>174</v>
      </c>
      <c r="L138" s="15">
        <v>0</v>
      </c>
      <c r="M138" s="15">
        <v>0</v>
      </c>
      <c r="N138" s="15">
        <v>1</v>
      </c>
      <c r="O138" s="15">
        <v>0</v>
      </c>
      <c r="P138" s="39">
        <f t="shared" si="7"/>
        <v>0.25</v>
      </c>
      <c r="Q138" s="40" t="str">
        <f t="shared" si="8"/>
        <v>NINGUNO</v>
      </c>
    </row>
    <row r="139" spans="1:17" ht="12.75" x14ac:dyDescent="0.2">
      <c r="A139" s="5" t="s">
        <v>347</v>
      </c>
      <c r="B139" s="19">
        <v>27</v>
      </c>
      <c r="C139" s="19" t="str">
        <f t="shared" si="6"/>
        <v>Adulto Joven</v>
      </c>
      <c r="D139" s="19" t="s">
        <v>41</v>
      </c>
      <c r="E139" s="19" t="s">
        <v>57</v>
      </c>
      <c r="F139" s="19" t="s">
        <v>43</v>
      </c>
      <c r="G139" s="19" t="s">
        <v>44</v>
      </c>
      <c r="H139" s="19" t="s">
        <v>49</v>
      </c>
      <c r="I139" s="19" t="s">
        <v>45</v>
      </c>
      <c r="J139" s="25">
        <v>2015</v>
      </c>
      <c r="K139" s="19" t="s">
        <v>173</v>
      </c>
      <c r="L139" s="15">
        <v>0</v>
      </c>
      <c r="M139" s="15">
        <v>0</v>
      </c>
      <c r="N139" s="15">
        <v>0</v>
      </c>
      <c r="O139" s="15">
        <v>0</v>
      </c>
      <c r="P139" s="39">
        <f t="shared" si="7"/>
        <v>0</v>
      </c>
      <c r="Q139" s="40" t="str">
        <f t="shared" si="8"/>
        <v>NINGUNO</v>
      </c>
    </row>
    <row r="140" spans="1:17" ht="12.75" x14ac:dyDescent="0.2">
      <c r="A140" s="5" t="s">
        <v>348</v>
      </c>
      <c r="B140" s="19">
        <v>22</v>
      </c>
      <c r="C140" s="19" t="str">
        <f t="shared" si="6"/>
        <v>Adulto Joven</v>
      </c>
      <c r="D140" s="19" t="s">
        <v>48</v>
      </c>
      <c r="E140" s="19" t="s">
        <v>46</v>
      </c>
      <c r="F140" s="19" t="s">
        <v>50</v>
      </c>
      <c r="G140" s="19" t="s">
        <v>47</v>
      </c>
      <c r="H140" s="19" t="s">
        <v>45</v>
      </c>
      <c r="I140" s="19" t="s">
        <v>45</v>
      </c>
      <c r="J140" s="25">
        <v>2010</v>
      </c>
      <c r="K140" s="19" t="s">
        <v>174</v>
      </c>
      <c r="L140" s="15">
        <v>1</v>
      </c>
      <c r="M140" s="15">
        <v>1</v>
      </c>
      <c r="N140" s="15">
        <v>1</v>
      </c>
      <c r="O140" s="15">
        <v>0</v>
      </c>
      <c r="P140" s="39">
        <f t="shared" si="7"/>
        <v>0.75</v>
      </c>
      <c r="Q140" s="40" t="str">
        <f t="shared" si="8"/>
        <v>MEDIO</v>
      </c>
    </row>
    <row r="141" spans="1:17" ht="12.75" x14ac:dyDescent="0.2">
      <c r="A141" s="5" t="s">
        <v>349</v>
      </c>
      <c r="B141" s="19">
        <v>19</v>
      </c>
      <c r="C141" s="19" t="str">
        <f t="shared" si="6"/>
        <v>Adulto Joven</v>
      </c>
      <c r="D141" s="19" t="s">
        <v>41</v>
      </c>
      <c r="E141" s="19" t="s">
        <v>42</v>
      </c>
      <c r="F141" s="19" t="s">
        <v>43</v>
      </c>
      <c r="G141" s="19" t="s">
        <v>47</v>
      </c>
      <c r="H141" s="19" t="s">
        <v>45</v>
      </c>
      <c r="I141" s="19" t="s">
        <v>51</v>
      </c>
      <c r="J141" s="25">
        <v>2010</v>
      </c>
      <c r="K141" s="19" t="s">
        <v>173</v>
      </c>
      <c r="L141" s="15">
        <v>0</v>
      </c>
      <c r="M141" s="15">
        <v>0</v>
      </c>
      <c r="N141" s="15">
        <v>1</v>
      </c>
      <c r="O141" s="15">
        <v>0</v>
      </c>
      <c r="P141" s="39">
        <f t="shared" si="7"/>
        <v>0.25</v>
      </c>
      <c r="Q141" s="40" t="str">
        <f t="shared" si="8"/>
        <v>NINGUNO</v>
      </c>
    </row>
    <row r="142" spans="1:17" ht="12.75" x14ac:dyDescent="0.2">
      <c r="A142" s="5" t="s">
        <v>350</v>
      </c>
      <c r="B142" s="19">
        <v>23</v>
      </c>
      <c r="C142" s="19" t="str">
        <f t="shared" si="6"/>
        <v>Adulto Joven</v>
      </c>
      <c r="D142" s="19" t="s">
        <v>41</v>
      </c>
      <c r="E142" s="19" t="s">
        <v>102</v>
      </c>
      <c r="F142" s="19" t="s">
        <v>43</v>
      </c>
      <c r="G142" s="19" t="s">
        <v>47</v>
      </c>
      <c r="H142" s="19" t="s">
        <v>51</v>
      </c>
      <c r="I142" s="19" t="s">
        <v>51</v>
      </c>
      <c r="J142" s="25">
        <v>2010</v>
      </c>
      <c r="K142" s="19" t="s">
        <v>174</v>
      </c>
      <c r="L142" s="15">
        <v>0</v>
      </c>
      <c r="M142" s="15">
        <v>0</v>
      </c>
      <c r="N142" s="15">
        <v>1</v>
      </c>
      <c r="O142" s="15">
        <v>1</v>
      </c>
      <c r="P142" s="39">
        <f t="shared" si="7"/>
        <v>0.5</v>
      </c>
      <c r="Q142" s="40" t="str">
        <f t="shared" si="8"/>
        <v>BAJO</v>
      </c>
    </row>
    <row r="143" spans="1:17" ht="12.75" x14ac:dyDescent="0.2">
      <c r="A143" s="5" t="s">
        <v>351</v>
      </c>
      <c r="B143" s="19">
        <v>27</v>
      </c>
      <c r="C143" s="19" t="str">
        <f t="shared" si="6"/>
        <v>Adulto Joven</v>
      </c>
      <c r="D143" s="19" t="s">
        <v>48</v>
      </c>
      <c r="E143" s="19" t="s">
        <v>42</v>
      </c>
      <c r="F143" s="19" t="s">
        <v>50</v>
      </c>
      <c r="G143" s="19" t="s">
        <v>44</v>
      </c>
      <c r="H143" s="19" t="s">
        <v>49</v>
      </c>
      <c r="I143" s="19" t="s">
        <v>49</v>
      </c>
      <c r="J143" s="25">
        <v>2008</v>
      </c>
      <c r="K143" s="19" t="s">
        <v>173</v>
      </c>
      <c r="L143" s="15">
        <v>0</v>
      </c>
      <c r="M143" s="15">
        <v>0</v>
      </c>
      <c r="N143" s="15">
        <v>1</v>
      </c>
      <c r="O143" s="15">
        <v>0</v>
      </c>
      <c r="P143" s="39">
        <f t="shared" si="7"/>
        <v>0.25</v>
      </c>
      <c r="Q143" s="40" t="str">
        <f t="shared" si="8"/>
        <v>NINGUNO</v>
      </c>
    </row>
    <row r="144" spans="1:17" ht="12.75" x14ac:dyDescent="0.2">
      <c r="A144" s="5" t="s">
        <v>352</v>
      </c>
      <c r="B144" s="19">
        <v>27</v>
      </c>
      <c r="C144" s="19" t="str">
        <f t="shared" si="6"/>
        <v>Adulto Joven</v>
      </c>
      <c r="D144" s="19" t="s">
        <v>41</v>
      </c>
      <c r="E144" s="19" t="s">
        <v>103</v>
      </c>
      <c r="F144" s="19" t="s">
        <v>43</v>
      </c>
      <c r="G144" s="19" t="s">
        <v>44</v>
      </c>
      <c r="H144" s="19" t="s">
        <v>49</v>
      </c>
      <c r="I144" s="19" t="s">
        <v>45</v>
      </c>
      <c r="J144" s="25">
        <v>2010</v>
      </c>
      <c r="K144" s="19" t="s">
        <v>174</v>
      </c>
      <c r="L144" s="15">
        <v>0</v>
      </c>
      <c r="M144" s="15">
        <v>0</v>
      </c>
      <c r="N144" s="15">
        <v>1</v>
      </c>
      <c r="O144" s="15">
        <v>0</v>
      </c>
      <c r="P144" s="39">
        <f t="shared" si="7"/>
        <v>0.25</v>
      </c>
      <c r="Q144" s="40" t="str">
        <f t="shared" si="8"/>
        <v>NINGUNO</v>
      </c>
    </row>
    <row r="145" spans="1:17" ht="12.75" x14ac:dyDescent="0.2">
      <c r="A145" s="5" t="s">
        <v>353</v>
      </c>
      <c r="B145" s="19">
        <v>22</v>
      </c>
      <c r="C145" s="19" t="str">
        <f t="shared" si="6"/>
        <v>Adulto Joven</v>
      </c>
      <c r="D145" s="19" t="s">
        <v>41</v>
      </c>
      <c r="E145" s="19" t="s">
        <v>95</v>
      </c>
      <c r="F145" s="19" t="s">
        <v>43</v>
      </c>
      <c r="G145" s="19" t="s">
        <v>44</v>
      </c>
      <c r="H145" s="19" t="s">
        <v>51</v>
      </c>
      <c r="I145" s="19" t="s">
        <v>45</v>
      </c>
      <c r="J145" s="25">
        <v>2009</v>
      </c>
      <c r="K145" s="19" t="s">
        <v>175</v>
      </c>
      <c r="L145" s="15">
        <v>0</v>
      </c>
      <c r="M145" s="15">
        <v>0</v>
      </c>
      <c r="N145" s="15">
        <v>0</v>
      </c>
      <c r="O145" s="15">
        <v>1</v>
      </c>
      <c r="P145" s="39">
        <f t="shared" si="7"/>
        <v>0.25</v>
      </c>
      <c r="Q145" s="40" t="str">
        <f t="shared" si="8"/>
        <v>NINGUNO</v>
      </c>
    </row>
    <row r="146" spans="1:17" ht="12.75" x14ac:dyDescent="0.2">
      <c r="A146" s="5" t="s">
        <v>354</v>
      </c>
      <c r="B146" s="19">
        <v>26</v>
      </c>
      <c r="C146" s="19" t="str">
        <f t="shared" si="6"/>
        <v>Adulto Joven</v>
      </c>
      <c r="D146" s="19" t="s">
        <v>48</v>
      </c>
      <c r="E146" s="19" t="s">
        <v>104</v>
      </c>
      <c r="F146" s="19" t="s">
        <v>43</v>
      </c>
      <c r="G146" s="19" t="s">
        <v>44</v>
      </c>
      <c r="H146" s="19" t="s">
        <v>45</v>
      </c>
      <c r="I146" s="19" t="s">
        <v>51</v>
      </c>
      <c r="J146" s="25">
        <v>2012</v>
      </c>
      <c r="K146" s="19" t="s">
        <v>174</v>
      </c>
      <c r="L146" s="15">
        <v>0</v>
      </c>
      <c r="M146" s="15">
        <v>0</v>
      </c>
      <c r="N146" s="15">
        <v>1</v>
      </c>
      <c r="O146" s="15">
        <v>0</v>
      </c>
      <c r="P146" s="39">
        <f t="shared" si="7"/>
        <v>0.25</v>
      </c>
      <c r="Q146" s="40" t="str">
        <f t="shared" si="8"/>
        <v>NINGUNO</v>
      </c>
    </row>
    <row r="147" spans="1:17" ht="12.75" x14ac:dyDescent="0.2">
      <c r="A147" s="5" t="s">
        <v>355</v>
      </c>
      <c r="B147" s="19">
        <v>32</v>
      </c>
      <c r="C147" s="19" t="str">
        <f t="shared" si="6"/>
        <v>Adulto</v>
      </c>
      <c r="D147" s="19" t="s">
        <v>41</v>
      </c>
      <c r="E147" s="19" t="s">
        <v>72</v>
      </c>
      <c r="F147" s="19" t="s">
        <v>43</v>
      </c>
      <c r="G147" s="19" t="s">
        <v>47</v>
      </c>
      <c r="H147" s="19" t="s">
        <v>51</v>
      </c>
      <c r="I147" s="19" t="s">
        <v>51</v>
      </c>
      <c r="J147" s="25">
        <v>2010</v>
      </c>
      <c r="K147" s="19" t="s">
        <v>173</v>
      </c>
      <c r="L147" s="15">
        <v>0</v>
      </c>
      <c r="M147" s="15">
        <v>0</v>
      </c>
      <c r="N147" s="15">
        <v>0</v>
      </c>
      <c r="O147" s="15">
        <v>0</v>
      </c>
      <c r="P147" s="39">
        <f t="shared" si="7"/>
        <v>0</v>
      </c>
      <c r="Q147" s="40" t="str">
        <f t="shared" si="8"/>
        <v>NINGUNO</v>
      </c>
    </row>
    <row r="148" spans="1:17" ht="12.75" x14ac:dyDescent="0.2">
      <c r="A148" s="5" t="s">
        <v>356</v>
      </c>
      <c r="B148" s="19">
        <v>27</v>
      </c>
      <c r="C148" s="19" t="str">
        <f t="shared" si="6"/>
        <v>Adulto Joven</v>
      </c>
      <c r="D148" s="19" t="s">
        <v>48</v>
      </c>
      <c r="E148" s="19" t="s">
        <v>42</v>
      </c>
      <c r="F148" s="19" t="s">
        <v>43</v>
      </c>
      <c r="G148" s="19" t="s">
        <v>47</v>
      </c>
      <c r="H148" s="19" t="s">
        <v>45</v>
      </c>
      <c r="I148" s="19" t="s">
        <v>45</v>
      </c>
      <c r="J148" s="25">
        <v>2008</v>
      </c>
      <c r="K148" s="19" t="s">
        <v>173</v>
      </c>
      <c r="L148" s="15">
        <v>0</v>
      </c>
      <c r="M148" s="15">
        <v>0</v>
      </c>
      <c r="N148" s="15">
        <v>0</v>
      </c>
      <c r="O148" s="15">
        <v>0</v>
      </c>
      <c r="P148" s="39">
        <f t="shared" si="7"/>
        <v>0</v>
      </c>
      <c r="Q148" s="40" t="str">
        <f t="shared" si="8"/>
        <v>NINGUNO</v>
      </c>
    </row>
    <row r="149" spans="1:17" ht="12.75" x14ac:dyDescent="0.2">
      <c r="A149" s="5" t="s">
        <v>357</v>
      </c>
      <c r="B149" s="19">
        <v>31</v>
      </c>
      <c r="C149" s="19" t="str">
        <f t="shared" si="6"/>
        <v>Adulto</v>
      </c>
      <c r="D149" s="19" t="s">
        <v>48</v>
      </c>
      <c r="E149" s="19" t="s">
        <v>42</v>
      </c>
      <c r="F149" s="19" t="s">
        <v>43</v>
      </c>
      <c r="G149" s="19" t="s">
        <v>70</v>
      </c>
      <c r="H149" s="19" t="s">
        <v>45</v>
      </c>
      <c r="I149" s="19" t="s">
        <v>51</v>
      </c>
      <c r="J149" s="25">
        <v>2014</v>
      </c>
      <c r="K149" s="19" t="s">
        <v>173</v>
      </c>
      <c r="L149" s="15">
        <v>0</v>
      </c>
      <c r="M149" s="15">
        <v>0</v>
      </c>
      <c r="N149" s="15">
        <v>0</v>
      </c>
      <c r="O149" s="15">
        <v>0</v>
      </c>
      <c r="P149" s="39">
        <f t="shared" si="7"/>
        <v>0</v>
      </c>
      <c r="Q149" s="40" t="str">
        <f t="shared" si="8"/>
        <v>NINGUNO</v>
      </c>
    </row>
    <row r="150" spans="1:17" ht="12.75" x14ac:dyDescent="0.2">
      <c r="A150" s="5" t="s">
        <v>358</v>
      </c>
      <c r="B150" s="19">
        <v>25</v>
      </c>
      <c r="C150" s="19" t="str">
        <f t="shared" si="6"/>
        <v>Adulto Joven</v>
      </c>
      <c r="D150" s="19" t="s">
        <v>41</v>
      </c>
      <c r="E150" s="19" t="s">
        <v>105</v>
      </c>
      <c r="F150" s="19" t="s">
        <v>50</v>
      </c>
      <c r="G150" s="19" t="s">
        <v>44</v>
      </c>
      <c r="H150" s="19" t="s">
        <v>45</v>
      </c>
      <c r="I150" s="19" t="s">
        <v>45</v>
      </c>
      <c r="J150" s="25">
        <v>2011</v>
      </c>
      <c r="K150" s="19" t="s">
        <v>173</v>
      </c>
      <c r="L150" s="15">
        <v>0</v>
      </c>
      <c r="M150" s="15">
        <v>0</v>
      </c>
      <c r="N150" s="15">
        <v>1</v>
      </c>
      <c r="O150" s="15">
        <v>0</v>
      </c>
      <c r="P150" s="39">
        <f t="shared" si="7"/>
        <v>0.25</v>
      </c>
      <c r="Q150" s="40" t="str">
        <f t="shared" si="8"/>
        <v>NINGUNO</v>
      </c>
    </row>
    <row r="151" spans="1:17" ht="12.75" x14ac:dyDescent="0.2">
      <c r="A151" s="5" t="s">
        <v>359</v>
      </c>
      <c r="B151" s="19">
        <v>27</v>
      </c>
      <c r="C151" s="19" t="str">
        <f t="shared" si="6"/>
        <v>Adulto Joven</v>
      </c>
      <c r="D151" s="19" t="s">
        <v>41</v>
      </c>
      <c r="E151" s="19" t="s">
        <v>72</v>
      </c>
      <c r="F151" s="19" t="s">
        <v>43</v>
      </c>
      <c r="G151" s="19" t="s">
        <v>47</v>
      </c>
      <c r="H151" s="19" t="s">
        <v>51</v>
      </c>
      <c r="I151" s="19" t="s">
        <v>49</v>
      </c>
      <c r="J151" s="25">
        <v>2011</v>
      </c>
      <c r="K151" s="19" t="s">
        <v>174</v>
      </c>
      <c r="L151" s="15">
        <v>0</v>
      </c>
      <c r="M151" s="15">
        <v>0</v>
      </c>
      <c r="N151" s="15">
        <v>1</v>
      </c>
      <c r="O151" s="15">
        <v>1</v>
      </c>
      <c r="P151" s="39">
        <f t="shared" si="7"/>
        <v>0.5</v>
      </c>
      <c r="Q151" s="40" t="str">
        <f t="shared" si="8"/>
        <v>BAJO</v>
      </c>
    </row>
    <row r="152" spans="1:17" ht="12.75" x14ac:dyDescent="0.2">
      <c r="A152" s="5" t="s">
        <v>360</v>
      </c>
      <c r="B152" s="19">
        <v>20</v>
      </c>
      <c r="C152" s="19" t="str">
        <f t="shared" si="6"/>
        <v>Adulto Joven</v>
      </c>
      <c r="D152" s="19" t="s">
        <v>48</v>
      </c>
      <c r="E152" s="19" t="s">
        <v>66</v>
      </c>
      <c r="F152" s="19" t="s">
        <v>43</v>
      </c>
      <c r="G152" s="19" t="s">
        <v>47</v>
      </c>
      <c r="H152" s="19" t="s">
        <v>51</v>
      </c>
      <c r="I152" s="19" t="s">
        <v>51</v>
      </c>
      <c r="J152" s="25">
        <v>2010</v>
      </c>
      <c r="K152" s="19" t="s">
        <v>174</v>
      </c>
      <c r="L152" s="15">
        <v>0</v>
      </c>
      <c r="M152" s="15">
        <v>0</v>
      </c>
      <c r="N152" s="15">
        <v>1</v>
      </c>
      <c r="O152" s="15">
        <v>0</v>
      </c>
      <c r="P152" s="39">
        <f t="shared" si="7"/>
        <v>0.25</v>
      </c>
      <c r="Q152" s="40" t="str">
        <f t="shared" si="8"/>
        <v>NINGUNO</v>
      </c>
    </row>
    <row r="153" spans="1:17" ht="12.75" x14ac:dyDescent="0.2">
      <c r="A153" s="5" t="s">
        <v>361</v>
      </c>
      <c r="B153" s="19">
        <v>28</v>
      </c>
      <c r="C153" s="19" t="str">
        <f t="shared" si="6"/>
        <v>Adulto Joven</v>
      </c>
      <c r="D153" s="19" t="s">
        <v>41</v>
      </c>
      <c r="E153" s="19" t="s">
        <v>106</v>
      </c>
      <c r="F153" s="19" t="s">
        <v>43</v>
      </c>
      <c r="G153" s="19" t="s">
        <v>47</v>
      </c>
      <c r="H153" s="19" t="s">
        <v>45</v>
      </c>
      <c r="I153" s="19" t="s">
        <v>49</v>
      </c>
      <c r="J153" s="25">
        <v>2015</v>
      </c>
      <c r="K153" s="19" t="s">
        <v>173</v>
      </c>
      <c r="L153" s="15">
        <v>0</v>
      </c>
      <c r="M153" s="15">
        <v>0</v>
      </c>
      <c r="N153" s="15">
        <v>0</v>
      </c>
      <c r="O153" s="15">
        <v>0</v>
      </c>
      <c r="P153" s="39">
        <f t="shared" si="7"/>
        <v>0</v>
      </c>
      <c r="Q153" s="40" t="str">
        <f t="shared" si="8"/>
        <v>NINGUNO</v>
      </c>
    </row>
    <row r="154" spans="1:17" ht="12.75" x14ac:dyDescent="0.2">
      <c r="A154" s="5" t="s">
        <v>362</v>
      </c>
      <c r="B154" s="19">
        <v>27</v>
      </c>
      <c r="C154" s="19" t="str">
        <f t="shared" si="6"/>
        <v>Adulto Joven</v>
      </c>
      <c r="D154" s="19" t="s">
        <v>48</v>
      </c>
      <c r="E154" s="19" t="s">
        <v>42</v>
      </c>
      <c r="F154" s="19" t="s">
        <v>43</v>
      </c>
      <c r="G154" s="19" t="s">
        <v>47</v>
      </c>
      <c r="H154" s="19" t="s">
        <v>45</v>
      </c>
      <c r="I154" s="19" t="s">
        <v>45</v>
      </c>
      <c r="J154" s="25">
        <v>2010</v>
      </c>
      <c r="K154" s="19" t="s">
        <v>173</v>
      </c>
      <c r="L154" s="15">
        <v>0</v>
      </c>
      <c r="M154" s="15">
        <v>0</v>
      </c>
      <c r="N154" s="15">
        <v>0</v>
      </c>
      <c r="O154" s="15">
        <v>0</v>
      </c>
      <c r="P154" s="39">
        <f t="shared" si="7"/>
        <v>0</v>
      </c>
      <c r="Q154" s="40" t="str">
        <f t="shared" si="8"/>
        <v>NINGUNO</v>
      </c>
    </row>
    <row r="155" spans="1:17" ht="12.75" x14ac:dyDescent="0.2">
      <c r="A155" s="5" t="s">
        <v>363</v>
      </c>
      <c r="B155" s="19">
        <v>24</v>
      </c>
      <c r="C155" s="19" t="str">
        <f t="shared" si="6"/>
        <v>Adulto Joven</v>
      </c>
      <c r="D155" s="19" t="s">
        <v>48</v>
      </c>
      <c r="E155" s="19" t="s">
        <v>57</v>
      </c>
      <c r="F155" s="19" t="s">
        <v>43</v>
      </c>
      <c r="G155" s="19" t="s">
        <v>44</v>
      </c>
      <c r="H155" s="19" t="s">
        <v>45</v>
      </c>
      <c r="I155" s="19" t="s">
        <v>45</v>
      </c>
      <c r="J155" s="25">
        <v>2007</v>
      </c>
      <c r="K155" s="19" t="s">
        <v>175</v>
      </c>
      <c r="L155" s="15">
        <v>0</v>
      </c>
      <c r="M155" s="15">
        <v>0</v>
      </c>
      <c r="N155" s="15">
        <v>1</v>
      </c>
      <c r="O155" s="15">
        <v>0</v>
      </c>
      <c r="P155" s="39">
        <f t="shared" si="7"/>
        <v>0.25</v>
      </c>
      <c r="Q155" s="40" t="str">
        <f t="shared" si="8"/>
        <v>NINGUNO</v>
      </c>
    </row>
    <row r="156" spans="1:17" ht="12.75" x14ac:dyDescent="0.2">
      <c r="A156" s="5" t="s">
        <v>364</v>
      </c>
      <c r="B156" s="19">
        <v>27</v>
      </c>
      <c r="C156" s="19" t="str">
        <f t="shared" si="6"/>
        <v>Adulto Joven</v>
      </c>
      <c r="D156" s="19" t="s">
        <v>48</v>
      </c>
      <c r="E156" s="19" t="s">
        <v>107</v>
      </c>
      <c r="F156" s="19" t="s">
        <v>50</v>
      </c>
      <c r="G156" s="19" t="s">
        <v>70</v>
      </c>
      <c r="H156" s="19" t="s">
        <v>49</v>
      </c>
      <c r="I156" s="19" t="s">
        <v>49</v>
      </c>
      <c r="J156" s="25">
        <v>2016</v>
      </c>
      <c r="K156" s="19" t="s">
        <v>173</v>
      </c>
      <c r="L156" s="15">
        <v>1</v>
      </c>
      <c r="M156" s="15">
        <v>1</v>
      </c>
      <c r="N156" s="15">
        <v>1</v>
      </c>
      <c r="O156" s="15">
        <v>0</v>
      </c>
      <c r="P156" s="39">
        <f t="shared" si="7"/>
        <v>0.75</v>
      </c>
      <c r="Q156" s="40" t="str">
        <f t="shared" si="8"/>
        <v>MEDIO</v>
      </c>
    </row>
    <row r="157" spans="1:17" ht="12.75" x14ac:dyDescent="0.2">
      <c r="A157" s="5" t="s">
        <v>365</v>
      </c>
      <c r="B157" s="19">
        <v>25</v>
      </c>
      <c r="C157" s="19" t="str">
        <f t="shared" si="6"/>
        <v>Adulto Joven</v>
      </c>
      <c r="D157" s="19" t="s">
        <v>48</v>
      </c>
      <c r="E157" s="19" t="s">
        <v>57</v>
      </c>
      <c r="F157" s="19" t="s">
        <v>43</v>
      </c>
      <c r="G157" s="19" t="s">
        <v>44</v>
      </c>
      <c r="H157" s="19" t="s">
        <v>45</v>
      </c>
      <c r="I157" s="19" t="s">
        <v>49</v>
      </c>
      <c r="J157" s="25">
        <v>2008</v>
      </c>
      <c r="K157" s="19" t="s">
        <v>173</v>
      </c>
      <c r="L157" s="15">
        <v>0</v>
      </c>
      <c r="M157" s="15">
        <v>0</v>
      </c>
      <c r="N157" s="15">
        <v>1</v>
      </c>
      <c r="O157" s="15">
        <v>0</v>
      </c>
      <c r="P157" s="39">
        <f t="shared" si="7"/>
        <v>0.25</v>
      </c>
      <c r="Q157" s="40" t="str">
        <f t="shared" si="8"/>
        <v>NINGUNO</v>
      </c>
    </row>
    <row r="158" spans="1:17" ht="12.75" x14ac:dyDescent="0.2">
      <c r="A158" s="5" t="s">
        <v>366</v>
      </c>
      <c r="B158" s="19">
        <v>30</v>
      </c>
      <c r="C158" s="19" t="str">
        <f t="shared" si="6"/>
        <v>Adulto</v>
      </c>
      <c r="D158" s="19" t="s">
        <v>48</v>
      </c>
      <c r="E158" s="19" t="s">
        <v>42</v>
      </c>
      <c r="F158" s="19" t="s">
        <v>43</v>
      </c>
      <c r="G158" s="19" t="s">
        <v>70</v>
      </c>
      <c r="H158" s="19" t="s">
        <v>45</v>
      </c>
      <c r="I158" s="19" t="s">
        <v>51</v>
      </c>
      <c r="J158" s="25">
        <v>2012</v>
      </c>
      <c r="K158" s="19" t="s">
        <v>174</v>
      </c>
      <c r="L158" s="15">
        <v>0</v>
      </c>
      <c r="M158" s="15">
        <v>0</v>
      </c>
      <c r="N158" s="15">
        <v>1</v>
      </c>
      <c r="O158" s="15">
        <v>0</v>
      </c>
      <c r="P158" s="39">
        <f t="shared" si="7"/>
        <v>0.25</v>
      </c>
      <c r="Q158" s="40" t="str">
        <f t="shared" si="8"/>
        <v>NINGUNO</v>
      </c>
    </row>
    <row r="159" spans="1:17" ht="12.75" x14ac:dyDescent="0.2">
      <c r="A159" s="5" t="s">
        <v>367</v>
      </c>
      <c r="B159" s="19">
        <v>25</v>
      </c>
      <c r="C159" s="19" t="str">
        <f t="shared" si="6"/>
        <v>Adulto Joven</v>
      </c>
      <c r="D159" s="19" t="s">
        <v>48</v>
      </c>
      <c r="E159" s="19" t="s">
        <v>42</v>
      </c>
      <c r="F159" s="19" t="s">
        <v>43</v>
      </c>
      <c r="G159" s="19" t="s">
        <v>44</v>
      </c>
      <c r="H159" s="19" t="s">
        <v>51</v>
      </c>
      <c r="I159" s="19" t="s">
        <v>51</v>
      </c>
      <c r="J159" s="25">
        <v>2002</v>
      </c>
      <c r="K159" s="19" t="s">
        <v>173</v>
      </c>
      <c r="L159" s="15">
        <v>0</v>
      </c>
      <c r="M159" s="15">
        <v>0</v>
      </c>
      <c r="N159" s="15">
        <v>0</v>
      </c>
      <c r="O159" s="15">
        <v>0</v>
      </c>
      <c r="P159" s="39">
        <f t="shared" si="7"/>
        <v>0</v>
      </c>
      <c r="Q159" s="40" t="str">
        <f t="shared" si="8"/>
        <v>NINGUNO</v>
      </c>
    </row>
    <row r="160" spans="1:17" ht="12.75" x14ac:dyDescent="0.2">
      <c r="A160" s="5" t="s">
        <v>368</v>
      </c>
      <c r="B160" s="19">
        <v>24</v>
      </c>
      <c r="C160" s="19" t="str">
        <f t="shared" si="6"/>
        <v>Adulto Joven</v>
      </c>
      <c r="D160" s="19" t="s">
        <v>48</v>
      </c>
      <c r="E160" s="19" t="s">
        <v>72</v>
      </c>
      <c r="F160" s="19" t="s">
        <v>43</v>
      </c>
      <c r="G160" s="19" t="s">
        <v>47</v>
      </c>
      <c r="H160" s="19" t="s">
        <v>45</v>
      </c>
      <c r="I160" s="19" t="s">
        <v>45</v>
      </c>
      <c r="J160" s="25">
        <v>2010</v>
      </c>
      <c r="K160" s="19" t="s">
        <v>173</v>
      </c>
      <c r="L160" s="15">
        <v>0</v>
      </c>
      <c r="M160" s="15">
        <v>0</v>
      </c>
      <c r="N160" s="15">
        <v>0</v>
      </c>
      <c r="O160" s="15">
        <v>0</v>
      </c>
      <c r="P160" s="39">
        <f t="shared" si="7"/>
        <v>0</v>
      </c>
      <c r="Q160" s="40" t="str">
        <f t="shared" si="8"/>
        <v>NINGUNO</v>
      </c>
    </row>
    <row r="161" spans="1:17" ht="12.75" x14ac:dyDescent="0.2">
      <c r="A161" s="5" t="s">
        <v>369</v>
      </c>
      <c r="B161" s="19">
        <v>24</v>
      </c>
      <c r="C161" s="19" t="str">
        <f t="shared" si="6"/>
        <v>Adulto Joven</v>
      </c>
      <c r="D161" s="19" t="s">
        <v>48</v>
      </c>
      <c r="E161" s="19" t="s">
        <v>42</v>
      </c>
      <c r="F161" s="19" t="s">
        <v>43</v>
      </c>
      <c r="G161" s="19" t="s">
        <v>47</v>
      </c>
      <c r="H161" s="19" t="s">
        <v>45</v>
      </c>
      <c r="I161" s="19" t="s">
        <v>45</v>
      </c>
      <c r="J161" s="25">
        <v>2007</v>
      </c>
      <c r="K161" s="19" t="s">
        <v>173</v>
      </c>
      <c r="L161" s="15">
        <v>0</v>
      </c>
      <c r="M161" s="15">
        <v>0</v>
      </c>
      <c r="N161" s="15">
        <v>0</v>
      </c>
      <c r="O161" s="15">
        <v>0</v>
      </c>
      <c r="P161" s="39">
        <f t="shared" si="7"/>
        <v>0</v>
      </c>
      <c r="Q161" s="40" t="str">
        <f t="shared" si="8"/>
        <v>NINGUNO</v>
      </c>
    </row>
    <row r="162" spans="1:17" ht="12.75" x14ac:dyDescent="0.2">
      <c r="A162" s="5" t="s">
        <v>370</v>
      </c>
      <c r="B162" s="19">
        <v>24</v>
      </c>
      <c r="C162" s="19" t="str">
        <f t="shared" si="6"/>
        <v>Adulto Joven</v>
      </c>
      <c r="D162" s="19" t="s">
        <v>41</v>
      </c>
      <c r="E162" s="19" t="s">
        <v>46</v>
      </c>
      <c r="F162" s="19" t="s">
        <v>43</v>
      </c>
      <c r="G162" s="19" t="s">
        <v>47</v>
      </c>
      <c r="H162" s="19" t="s">
        <v>45</v>
      </c>
      <c r="I162" s="19" t="s">
        <v>45</v>
      </c>
      <c r="J162" s="25">
        <v>2011</v>
      </c>
      <c r="K162" s="19" t="s">
        <v>173</v>
      </c>
      <c r="L162" s="15">
        <v>0</v>
      </c>
      <c r="M162" s="15">
        <v>0</v>
      </c>
      <c r="N162" s="15">
        <v>0</v>
      </c>
      <c r="O162" s="15">
        <v>0</v>
      </c>
      <c r="P162" s="39">
        <f t="shared" si="7"/>
        <v>0</v>
      </c>
      <c r="Q162" s="40" t="str">
        <f t="shared" si="8"/>
        <v>NINGUNO</v>
      </c>
    </row>
    <row r="163" spans="1:17" ht="12.75" x14ac:dyDescent="0.2">
      <c r="A163" s="5" t="s">
        <v>371</v>
      </c>
      <c r="B163" s="19">
        <v>62</v>
      </c>
      <c r="C163" s="19" t="str">
        <f t="shared" si="6"/>
        <v>Adulto Mayor</v>
      </c>
      <c r="D163" s="19" t="s">
        <v>41</v>
      </c>
      <c r="E163" s="19" t="s">
        <v>42</v>
      </c>
      <c r="F163" s="19" t="s">
        <v>43</v>
      </c>
      <c r="G163" s="19" t="s">
        <v>44</v>
      </c>
      <c r="H163" s="19" t="s">
        <v>65</v>
      </c>
      <c r="I163" s="19" t="s">
        <v>51</v>
      </c>
      <c r="J163" s="25">
        <v>2012</v>
      </c>
      <c r="K163" s="19" t="s">
        <v>173</v>
      </c>
      <c r="L163" s="15">
        <v>0</v>
      </c>
      <c r="M163" s="15">
        <v>0</v>
      </c>
      <c r="N163" s="15">
        <v>0</v>
      </c>
      <c r="O163" s="15">
        <v>0</v>
      </c>
      <c r="P163" s="39">
        <f t="shared" si="7"/>
        <v>0</v>
      </c>
      <c r="Q163" s="40" t="str">
        <f t="shared" si="8"/>
        <v>NINGUNO</v>
      </c>
    </row>
    <row r="164" spans="1:17" ht="12.75" x14ac:dyDescent="0.2">
      <c r="A164" s="5" t="s">
        <v>372</v>
      </c>
      <c r="B164" s="19">
        <v>55</v>
      </c>
      <c r="C164" s="19" t="str">
        <f t="shared" si="6"/>
        <v>Adulto</v>
      </c>
      <c r="D164" s="19" t="s">
        <v>41</v>
      </c>
      <c r="E164" s="19" t="s">
        <v>42</v>
      </c>
      <c r="F164" s="19" t="s">
        <v>43</v>
      </c>
      <c r="G164" s="19" t="s">
        <v>44</v>
      </c>
      <c r="H164" s="19" t="s">
        <v>45</v>
      </c>
      <c r="I164" s="19" t="s">
        <v>45</v>
      </c>
      <c r="J164" s="25">
        <v>2010</v>
      </c>
      <c r="K164" s="19" t="s">
        <v>174</v>
      </c>
      <c r="L164" s="15">
        <v>0</v>
      </c>
      <c r="M164" s="15">
        <v>0</v>
      </c>
      <c r="N164" s="15">
        <v>0</v>
      </c>
      <c r="O164" s="15">
        <v>0</v>
      </c>
      <c r="P164" s="39">
        <f t="shared" si="7"/>
        <v>0</v>
      </c>
      <c r="Q164" s="40" t="str">
        <f t="shared" si="8"/>
        <v>NINGUNO</v>
      </c>
    </row>
    <row r="165" spans="1:17" ht="12.75" x14ac:dyDescent="0.2">
      <c r="A165" s="5" t="s">
        <v>373</v>
      </c>
      <c r="B165" s="19">
        <v>82</v>
      </c>
      <c r="C165" s="19" t="str">
        <f t="shared" si="6"/>
        <v>Adulto Mayor</v>
      </c>
      <c r="D165" s="19" t="s">
        <v>48</v>
      </c>
      <c r="E165" s="19" t="s">
        <v>108</v>
      </c>
      <c r="F165" s="19" t="s">
        <v>43</v>
      </c>
      <c r="G165" s="19" t="s">
        <v>47</v>
      </c>
      <c r="H165" s="19" t="s">
        <v>65</v>
      </c>
      <c r="I165" s="19" t="s">
        <v>65</v>
      </c>
      <c r="J165" s="25">
        <v>2019</v>
      </c>
      <c r="K165" s="19" t="s">
        <v>173</v>
      </c>
      <c r="L165" s="15">
        <v>0</v>
      </c>
      <c r="M165" s="15">
        <v>0</v>
      </c>
      <c r="N165" s="15">
        <v>1</v>
      </c>
      <c r="O165" s="15">
        <v>0</v>
      </c>
      <c r="P165" s="39">
        <f t="shared" si="7"/>
        <v>0.25</v>
      </c>
      <c r="Q165" s="40" t="str">
        <f t="shared" si="8"/>
        <v>NINGUNO</v>
      </c>
    </row>
    <row r="166" spans="1:17" ht="12.75" x14ac:dyDescent="0.2">
      <c r="A166" s="5" t="s">
        <v>374</v>
      </c>
      <c r="B166" s="19">
        <v>52</v>
      </c>
      <c r="C166" s="19" t="str">
        <f t="shared" si="6"/>
        <v>Adulto</v>
      </c>
      <c r="D166" s="19" t="s">
        <v>48</v>
      </c>
      <c r="E166" s="19" t="s">
        <v>109</v>
      </c>
      <c r="F166" s="19" t="s">
        <v>43</v>
      </c>
      <c r="G166" s="19" t="s">
        <v>44</v>
      </c>
      <c r="H166" s="19" t="s">
        <v>49</v>
      </c>
      <c r="I166" s="19" t="s">
        <v>45</v>
      </c>
      <c r="J166" s="25">
        <v>2010</v>
      </c>
      <c r="K166" s="19" t="s">
        <v>174</v>
      </c>
      <c r="L166" s="15">
        <v>0</v>
      </c>
      <c r="M166" s="15">
        <v>0</v>
      </c>
      <c r="N166" s="15">
        <v>1</v>
      </c>
      <c r="O166" s="15">
        <v>1</v>
      </c>
      <c r="P166" s="39">
        <f t="shared" si="7"/>
        <v>0.5</v>
      </c>
      <c r="Q166" s="40" t="str">
        <f t="shared" si="8"/>
        <v>BAJO</v>
      </c>
    </row>
    <row r="167" spans="1:17" ht="12.75" x14ac:dyDescent="0.2">
      <c r="A167" s="5" t="s">
        <v>375</v>
      </c>
      <c r="B167" s="19">
        <v>54</v>
      </c>
      <c r="C167" s="19" t="str">
        <f t="shared" si="6"/>
        <v>Adulto</v>
      </c>
      <c r="D167" s="19" t="s">
        <v>41</v>
      </c>
      <c r="E167" s="19" t="s">
        <v>109</v>
      </c>
      <c r="F167" s="19" t="s">
        <v>43</v>
      </c>
      <c r="G167" s="19" t="s">
        <v>47</v>
      </c>
      <c r="H167" s="19" t="s">
        <v>51</v>
      </c>
      <c r="I167" s="19" t="s">
        <v>51</v>
      </c>
      <c r="J167" s="25">
        <v>2010</v>
      </c>
      <c r="K167" s="19" t="s">
        <v>173</v>
      </c>
      <c r="L167" s="15">
        <v>0</v>
      </c>
      <c r="M167" s="15">
        <v>0</v>
      </c>
      <c r="N167" s="15">
        <v>0</v>
      </c>
      <c r="O167" s="15">
        <v>0</v>
      </c>
      <c r="P167" s="39">
        <f t="shared" si="7"/>
        <v>0</v>
      </c>
      <c r="Q167" s="40" t="str">
        <f t="shared" si="8"/>
        <v>NINGUNO</v>
      </c>
    </row>
    <row r="168" spans="1:17" ht="12.75" x14ac:dyDescent="0.2">
      <c r="A168" s="5" t="s">
        <v>376</v>
      </c>
      <c r="B168" s="19">
        <v>51</v>
      </c>
      <c r="C168" s="19" t="str">
        <f t="shared" si="6"/>
        <v>Adulto</v>
      </c>
      <c r="D168" s="19" t="s">
        <v>41</v>
      </c>
      <c r="E168" s="19" t="s">
        <v>110</v>
      </c>
      <c r="F168" s="19" t="s">
        <v>43</v>
      </c>
      <c r="G168" s="19" t="s">
        <v>44</v>
      </c>
      <c r="H168" s="19" t="s">
        <v>49</v>
      </c>
      <c r="I168" s="19" t="s">
        <v>45</v>
      </c>
      <c r="J168" s="25">
        <v>2010</v>
      </c>
      <c r="K168" s="19" t="s">
        <v>173</v>
      </c>
      <c r="L168" s="15">
        <v>0</v>
      </c>
      <c r="M168" s="15">
        <v>0</v>
      </c>
      <c r="N168" s="15">
        <v>0</v>
      </c>
      <c r="O168" s="15">
        <v>0</v>
      </c>
      <c r="P168" s="39">
        <f t="shared" si="7"/>
        <v>0</v>
      </c>
      <c r="Q168" s="40" t="str">
        <f t="shared" si="8"/>
        <v>NINGUNO</v>
      </c>
    </row>
    <row r="169" spans="1:17" ht="12.75" x14ac:dyDescent="0.2">
      <c r="A169" s="5" t="s">
        <v>377</v>
      </c>
      <c r="B169" s="19">
        <v>58</v>
      </c>
      <c r="C169" s="19" t="str">
        <f t="shared" si="6"/>
        <v>Adulto</v>
      </c>
      <c r="D169" s="19" t="s">
        <v>41</v>
      </c>
      <c r="E169" s="19" t="s">
        <v>111</v>
      </c>
      <c r="F169" s="19" t="s">
        <v>43</v>
      </c>
      <c r="G169" s="19" t="s">
        <v>47</v>
      </c>
      <c r="H169" s="19" t="s">
        <v>51</v>
      </c>
      <c r="I169" s="19" t="s">
        <v>51</v>
      </c>
      <c r="J169" s="25">
        <v>2015</v>
      </c>
      <c r="K169" s="19" t="s">
        <v>173</v>
      </c>
      <c r="L169" s="15">
        <v>0</v>
      </c>
      <c r="M169" s="15">
        <v>0</v>
      </c>
      <c r="N169" s="15">
        <v>0</v>
      </c>
      <c r="O169" s="15">
        <v>0</v>
      </c>
      <c r="P169" s="39">
        <f t="shared" si="7"/>
        <v>0</v>
      </c>
      <c r="Q169" s="40" t="str">
        <f t="shared" si="8"/>
        <v>NINGUNO</v>
      </c>
    </row>
    <row r="170" spans="1:17" ht="12.75" x14ac:dyDescent="0.2">
      <c r="A170" s="5" t="s">
        <v>378</v>
      </c>
      <c r="B170" s="19">
        <v>55</v>
      </c>
      <c r="C170" s="19" t="str">
        <f t="shared" si="6"/>
        <v>Adulto</v>
      </c>
      <c r="D170" s="19" t="s">
        <v>41</v>
      </c>
      <c r="E170" s="19" t="s">
        <v>71</v>
      </c>
      <c r="F170" s="19" t="s">
        <v>43</v>
      </c>
      <c r="G170" s="19" t="s">
        <v>44</v>
      </c>
      <c r="H170" s="19" t="s">
        <v>45</v>
      </c>
      <c r="I170" s="19" t="s">
        <v>45</v>
      </c>
      <c r="J170" s="25">
        <v>2010</v>
      </c>
      <c r="K170" s="19" t="s">
        <v>173</v>
      </c>
      <c r="L170" s="15">
        <v>0</v>
      </c>
      <c r="M170" s="15">
        <v>0</v>
      </c>
      <c r="N170" s="15">
        <v>1</v>
      </c>
      <c r="O170" s="15">
        <v>0</v>
      </c>
      <c r="P170" s="39">
        <f t="shared" si="7"/>
        <v>0.25</v>
      </c>
      <c r="Q170" s="40" t="str">
        <f t="shared" si="8"/>
        <v>NINGUNO</v>
      </c>
    </row>
    <row r="171" spans="1:17" ht="12.75" x14ac:dyDescent="0.2">
      <c r="A171" s="5" t="s">
        <v>379</v>
      </c>
      <c r="B171" s="19">
        <v>68</v>
      </c>
      <c r="C171" s="19" t="str">
        <f t="shared" si="6"/>
        <v>Adulto Mayor</v>
      </c>
      <c r="D171" s="19" t="s">
        <v>41</v>
      </c>
      <c r="E171" s="19" t="s">
        <v>42</v>
      </c>
      <c r="F171" s="19" t="s">
        <v>43</v>
      </c>
      <c r="G171" s="19" t="s">
        <v>68</v>
      </c>
      <c r="H171" s="19" t="s">
        <v>65</v>
      </c>
      <c r="I171" s="19" t="s">
        <v>51</v>
      </c>
      <c r="J171" s="25">
        <v>2017</v>
      </c>
      <c r="K171" s="19" t="s">
        <v>173</v>
      </c>
      <c r="L171" s="15">
        <v>0</v>
      </c>
      <c r="M171" s="15">
        <v>0</v>
      </c>
      <c r="N171" s="15">
        <v>0</v>
      </c>
      <c r="O171" s="15">
        <v>0</v>
      </c>
      <c r="P171" s="39">
        <f t="shared" si="7"/>
        <v>0</v>
      </c>
      <c r="Q171" s="40" t="str">
        <f t="shared" si="8"/>
        <v>NINGUNO</v>
      </c>
    </row>
    <row r="172" spans="1:17" ht="12.75" x14ac:dyDescent="0.2">
      <c r="A172" s="5" t="s">
        <v>380</v>
      </c>
      <c r="B172" s="19">
        <v>62</v>
      </c>
      <c r="C172" s="19" t="str">
        <f t="shared" si="6"/>
        <v>Adulto Mayor</v>
      </c>
      <c r="D172" s="19" t="s">
        <v>48</v>
      </c>
      <c r="E172" s="19" t="s">
        <v>57</v>
      </c>
      <c r="F172" s="19" t="s">
        <v>43</v>
      </c>
      <c r="G172" s="19" t="s">
        <v>44</v>
      </c>
      <c r="H172" s="19" t="s">
        <v>49</v>
      </c>
      <c r="I172" s="19" t="s">
        <v>45</v>
      </c>
      <c r="J172" s="25">
        <v>2016</v>
      </c>
      <c r="K172" s="19" t="s">
        <v>173</v>
      </c>
      <c r="L172" s="15">
        <v>0</v>
      </c>
      <c r="M172" s="15">
        <v>0</v>
      </c>
      <c r="N172" s="15">
        <v>0</v>
      </c>
      <c r="O172" s="15">
        <v>0</v>
      </c>
      <c r="P172" s="39">
        <f t="shared" si="7"/>
        <v>0</v>
      </c>
      <c r="Q172" s="40" t="str">
        <f t="shared" si="8"/>
        <v>NINGUNO</v>
      </c>
    </row>
    <row r="173" spans="1:17" ht="12.75" x14ac:dyDescent="0.2">
      <c r="A173" s="5" t="s">
        <v>381</v>
      </c>
      <c r="B173" s="19">
        <v>51</v>
      </c>
      <c r="C173" s="19" t="str">
        <f t="shared" si="6"/>
        <v>Adulto</v>
      </c>
      <c r="D173" s="19" t="s">
        <v>41</v>
      </c>
      <c r="E173" s="19" t="s">
        <v>112</v>
      </c>
      <c r="F173" s="19" t="s">
        <v>43</v>
      </c>
      <c r="G173" s="19" t="s">
        <v>44</v>
      </c>
      <c r="H173" s="19" t="s">
        <v>49</v>
      </c>
      <c r="I173" s="19" t="s">
        <v>49</v>
      </c>
      <c r="J173" s="25">
        <v>2000</v>
      </c>
      <c r="K173" s="19" t="s">
        <v>173</v>
      </c>
      <c r="L173" s="15">
        <v>0</v>
      </c>
      <c r="M173" s="15">
        <v>0</v>
      </c>
      <c r="N173" s="15">
        <v>0</v>
      </c>
      <c r="O173" s="15">
        <v>0</v>
      </c>
      <c r="P173" s="39">
        <f t="shared" si="7"/>
        <v>0</v>
      </c>
      <c r="Q173" s="40" t="str">
        <f t="shared" si="8"/>
        <v>NINGUNO</v>
      </c>
    </row>
    <row r="174" spans="1:17" ht="12.75" x14ac:dyDescent="0.2">
      <c r="A174" s="5" t="s">
        <v>382</v>
      </c>
      <c r="B174" s="19">
        <v>53</v>
      </c>
      <c r="C174" s="19" t="str">
        <f t="shared" si="6"/>
        <v>Adulto</v>
      </c>
      <c r="D174" s="19" t="s">
        <v>41</v>
      </c>
      <c r="E174" s="19" t="s">
        <v>71</v>
      </c>
      <c r="F174" s="19" t="s">
        <v>43</v>
      </c>
      <c r="G174" s="19" t="s">
        <v>44</v>
      </c>
      <c r="H174" s="19" t="s">
        <v>45</v>
      </c>
      <c r="I174" s="19" t="s">
        <v>45</v>
      </c>
      <c r="J174" s="25">
        <v>2010</v>
      </c>
      <c r="K174" s="19" t="s">
        <v>173</v>
      </c>
      <c r="L174" s="15">
        <v>0</v>
      </c>
      <c r="M174" s="15">
        <v>0</v>
      </c>
      <c r="N174" s="15">
        <v>1</v>
      </c>
      <c r="O174" s="15">
        <v>0</v>
      </c>
      <c r="P174" s="39">
        <f t="shared" si="7"/>
        <v>0.25</v>
      </c>
      <c r="Q174" s="40" t="str">
        <f t="shared" si="8"/>
        <v>NINGUNO</v>
      </c>
    </row>
    <row r="175" spans="1:17" ht="12.75" x14ac:dyDescent="0.2">
      <c r="A175" s="5" t="s">
        <v>383</v>
      </c>
      <c r="B175" s="19">
        <v>51</v>
      </c>
      <c r="C175" s="19" t="str">
        <f t="shared" si="6"/>
        <v>Adulto</v>
      </c>
      <c r="D175" s="19" t="s">
        <v>48</v>
      </c>
      <c r="E175" s="19" t="s">
        <v>74</v>
      </c>
      <c r="F175" s="19" t="s">
        <v>50</v>
      </c>
      <c r="G175" s="19" t="s">
        <v>44</v>
      </c>
      <c r="H175" s="19" t="s">
        <v>49</v>
      </c>
      <c r="I175" s="19" t="s">
        <v>49</v>
      </c>
      <c r="J175" s="25">
        <v>2005</v>
      </c>
      <c r="K175" s="19" t="s">
        <v>173</v>
      </c>
      <c r="L175" s="15">
        <v>0</v>
      </c>
      <c r="M175" s="15">
        <v>0</v>
      </c>
      <c r="N175" s="15">
        <v>1</v>
      </c>
      <c r="O175" s="15">
        <v>0</v>
      </c>
      <c r="P175" s="39">
        <f t="shared" si="7"/>
        <v>0.25</v>
      </c>
      <c r="Q175" s="40" t="str">
        <f t="shared" si="8"/>
        <v>NINGUNO</v>
      </c>
    </row>
    <row r="176" spans="1:17" ht="12.75" x14ac:dyDescent="0.2">
      <c r="A176" s="5" t="s">
        <v>384</v>
      </c>
      <c r="B176" s="19">
        <v>51</v>
      </c>
      <c r="C176" s="19" t="str">
        <f t="shared" si="6"/>
        <v>Adulto</v>
      </c>
      <c r="D176" s="19" t="s">
        <v>48</v>
      </c>
      <c r="E176" s="19" t="s">
        <v>113</v>
      </c>
      <c r="F176" s="19" t="s">
        <v>43</v>
      </c>
      <c r="G176" s="19" t="s">
        <v>70</v>
      </c>
      <c r="H176" s="19" t="s">
        <v>45</v>
      </c>
      <c r="I176" s="19" t="s">
        <v>51</v>
      </c>
      <c r="J176" s="25">
        <v>2012</v>
      </c>
      <c r="K176" s="19" t="s">
        <v>173</v>
      </c>
      <c r="L176" s="15">
        <v>0</v>
      </c>
      <c r="M176" s="15">
        <v>0</v>
      </c>
      <c r="N176" s="15">
        <v>1</v>
      </c>
      <c r="O176" s="15">
        <v>0</v>
      </c>
      <c r="P176" s="39">
        <f t="shared" si="7"/>
        <v>0.25</v>
      </c>
      <c r="Q176" s="40" t="str">
        <f t="shared" si="8"/>
        <v>NINGUNO</v>
      </c>
    </row>
    <row r="177" spans="1:17" ht="12.75" x14ac:dyDescent="0.2">
      <c r="A177" s="5" t="s">
        <v>385</v>
      </c>
      <c r="B177" s="19">
        <v>46</v>
      </c>
      <c r="C177" s="19" t="str">
        <f t="shared" si="6"/>
        <v>Adulto</v>
      </c>
      <c r="D177" s="19" t="s">
        <v>48</v>
      </c>
      <c r="E177" s="19" t="s">
        <v>72</v>
      </c>
      <c r="F177" s="19" t="s">
        <v>43</v>
      </c>
      <c r="G177" s="19" t="s">
        <v>44</v>
      </c>
      <c r="H177" s="19" t="s">
        <v>49</v>
      </c>
      <c r="I177" s="19" t="s">
        <v>49</v>
      </c>
      <c r="J177" s="25">
        <v>2010</v>
      </c>
      <c r="K177" s="19" t="s">
        <v>175</v>
      </c>
      <c r="L177" s="15">
        <v>0</v>
      </c>
      <c r="M177" s="15">
        <v>0</v>
      </c>
      <c r="N177" s="15">
        <v>0</v>
      </c>
      <c r="O177" s="15">
        <v>0</v>
      </c>
      <c r="P177" s="39">
        <f t="shared" si="7"/>
        <v>0</v>
      </c>
      <c r="Q177" s="40" t="str">
        <f t="shared" si="8"/>
        <v>NINGUNO</v>
      </c>
    </row>
    <row r="178" spans="1:17" ht="12.75" x14ac:dyDescent="0.2">
      <c r="A178" s="5" t="s">
        <v>386</v>
      </c>
      <c r="B178" s="19">
        <v>51</v>
      </c>
      <c r="C178" s="19" t="str">
        <f t="shared" si="6"/>
        <v>Adulto</v>
      </c>
      <c r="D178" s="19" t="s">
        <v>41</v>
      </c>
      <c r="E178" s="19" t="s">
        <v>114</v>
      </c>
      <c r="F178" s="19" t="s">
        <v>43</v>
      </c>
      <c r="G178" s="19" t="s">
        <v>70</v>
      </c>
      <c r="H178" s="19" t="s">
        <v>49</v>
      </c>
      <c r="I178" s="19" t="s">
        <v>49</v>
      </c>
      <c r="J178" s="25">
        <v>2010</v>
      </c>
      <c r="K178" s="19" t="s">
        <v>173</v>
      </c>
      <c r="L178" s="15">
        <v>0</v>
      </c>
      <c r="M178" s="15">
        <v>0</v>
      </c>
      <c r="N178" s="15">
        <v>1</v>
      </c>
      <c r="O178" s="15">
        <v>0</v>
      </c>
      <c r="P178" s="39">
        <f t="shared" si="7"/>
        <v>0.25</v>
      </c>
      <c r="Q178" s="40" t="str">
        <f t="shared" si="8"/>
        <v>NINGUNO</v>
      </c>
    </row>
    <row r="179" spans="1:17" ht="12.75" x14ac:dyDescent="0.2">
      <c r="A179" s="5" t="s">
        <v>387</v>
      </c>
      <c r="B179" s="19">
        <v>51</v>
      </c>
      <c r="C179" s="19" t="str">
        <f t="shared" si="6"/>
        <v>Adulto</v>
      </c>
      <c r="D179" s="19" t="s">
        <v>48</v>
      </c>
      <c r="E179" s="19" t="s">
        <v>115</v>
      </c>
      <c r="F179" s="19" t="s">
        <v>43</v>
      </c>
      <c r="G179" s="19" t="s">
        <v>44</v>
      </c>
      <c r="H179" s="19" t="s">
        <v>45</v>
      </c>
      <c r="I179" s="19" t="s">
        <v>45</v>
      </c>
      <c r="J179" s="25">
        <v>2010</v>
      </c>
      <c r="K179" s="19" t="s">
        <v>174</v>
      </c>
      <c r="L179" s="15">
        <v>0</v>
      </c>
      <c r="M179" s="15">
        <v>0</v>
      </c>
      <c r="N179" s="15">
        <v>1</v>
      </c>
      <c r="O179" s="15">
        <v>0</v>
      </c>
      <c r="P179" s="39">
        <f t="shared" si="7"/>
        <v>0.25</v>
      </c>
      <c r="Q179" s="40" t="str">
        <f t="shared" si="8"/>
        <v>NINGUNO</v>
      </c>
    </row>
    <row r="180" spans="1:17" ht="12.75" x14ac:dyDescent="0.2">
      <c r="A180" s="5" t="s">
        <v>388</v>
      </c>
      <c r="B180" s="19">
        <v>57</v>
      </c>
      <c r="C180" s="19" t="str">
        <f t="shared" si="6"/>
        <v>Adulto</v>
      </c>
      <c r="D180" s="19" t="s">
        <v>48</v>
      </c>
      <c r="E180" s="19" t="s">
        <v>42</v>
      </c>
      <c r="F180" s="19" t="s">
        <v>43</v>
      </c>
      <c r="G180" s="19" t="s">
        <v>47</v>
      </c>
      <c r="H180" s="19" t="s">
        <v>51</v>
      </c>
      <c r="I180" s="19" t="s">
        <v>65</v>
      </c>
      <c r="J180" s="25">
        <v>2016</v>
      </c>
      <c r="K180" s="19" t="s">
        <v>173</v>
      </c>
      <c r="L180" s="15">
        <v>0</v>
      </c>
      <c r="M180" s="15">
        <v>0</v>
      </c>
      <c r="N180" s="15">
        <v>0</v>
      </c>
      <c r="O180" s="15">
        <v>0</v>
      </c>
      <c r="P180" s="39">
        <f t="shared" si="7"/>
        <v>0</v>
      </c>
      <c r="Q180" s="40" t="str">
        <f t="shared" si="8"/>
        <v>NINGUNO</v>
      </c>
    </row>
    <row r="181" spans="1:17" ht="12.75" x14ac:dyDescent="0.2">
      <c r="A181" s="5" t="s">
        <v>389</v>
      </c>
      <c r="B181" s="19">
        <v>54</v>
      </c>
      <c r="C181" s="19" t="str">
        <f t="shared" si="6"/>
        <v>Adulto</v>
      </c>
      <c r="D181" s="19" t="s">
        <v>41</v>
      </c>
      <c r="E181" s="19" t="s">
        <v>109</v>
      </c>
      <c r="F181" s="19" t="s">
        <v>43</v>
      </c>
      <c r="G181" s="19" t="s">
        <v>47</v>
      </c>
      <c r="H181" s="19" t="s">
        <v>51</v>
      </c>
      <c r="I181" s="19" t="s">
        <v>51</v>
      </c>
      <c r="J181" s="25">
        <v>2010</v>
      </c>
      <c r="K181" s="19" t="s">
        <v>173</v>
      </c>
      <c r="L181" s="15">
        <v>0</v>
      </c>
      <c r="M181" s="15">
        <v>0</v>
      </c>
      <c r="N181" s="15">
        <v>0</v>
      </c>
      <c r="O181" s="15">
        <v>0</v>
      </c>
      <c r="P181" s="39">
        <f t="shared" si="7"/>
        <v>0</v>
      </c>
      <c r="Q181" s="40" t="str">
        <f t="shared" si="8"/>
        <v>NINGUNO</v>
      </c>
    </row>
    <row r="182" spans="1:17" ht="12.75" x14ac:dyDescent="0.2">
      <c r="A182" s="5" t="s">
        <v>390</v>
      </c>
      <c r="B182" s="19">
        <v>53</v>
      </c>
      <c r="C182" s="19" t="str">
        <f t="shared" si="6"/>
        <v>Adulto</v>
      </c>
      <c r="D182" s="19" t="s">
        <v>48</v>
      </c>
      <c r="E182" s="19" t="s">
        <v>116</v>
      </c>
      <c r="F182" s="19" t="s">
        <v>43</v>
      </c>
      <c r="G182" s="19" t="s">
        <v>47</v>
      </c>
      <c r="H182" s="19" t="s">
        <v>45</v>
      </c>
      <c r="I182" s="19" t="s">
        <v>51</v>
      </c>
      <c r="J182" s="25">
        <v>2016</v>
      </c>
      <c r="K182" s="19" t="s">
        <v>173</v>
      </c>
      <c r="L182" s="15">
        <v>0</v>
      </c>
      <c r="M182" s="15">
        <v>0</v>
      </c>
      <c r="N182" s="15">
        <v>0</v>
      </c>
      <c r="O182" s="15">
        <v>0</v>
      </c>
      <c r="P182" s="39">
        <f t="shared" si="7"/>
        <v>0</v>
      </c>
      <c r="Q182" s="40" t="str">
        <f t="shared" si="8"/>
        <v>NINGUNO</v>
      </c>
    </row>
    <row r="183" spans="1:17" ht="12.75" x14ac:dyDescent="0.2">
      <c r="A183" s="5" t="s">
        <v>391</v>
      </c>
      <c r="B183" s="19">
        <v>51</v>
      </c>
      <c r="C183" s="19" t="str">
        <f t="shared" si="6"/>
        <v>Adulto</v>
      </c>
      <c r="D183" s="19" t="s">
        <v>41</v>
      </c>
      <c r="E183" s="19" t="s">
        <v>117</v>
      </c>
      <c r="F183" s="19" t="s">
        <v>43</v>
      </c>
      <c r="G183" s="19" t="s">
        <v>47</v>
      </c>
      <c r="H183" s="19" t="s">
        <v>51</v>
      </c>
      <c r="I183" s="19" t="s">
        <v>65</v>
      </c>
      <c r="J183" s="25">
        <v>2017</v>
      </c>
      <c r="K183" s="19" t="s">
        <v>173</v>
      </c>
      <c r="L183" s="15">
        <v>0</v>
      </c>
      <c r="M183" s="15">
        <v>0</v>
      </c>
      <c r="N183" s="15">
        <v>0</v>
      </c>
      <c r="O183" s="15">
        <v>0</v>
      </c>
      <c r="P183" s="39">
        <f t="shared" si="7"/>
        <v>0</v>
      </c>
      <c r="Q183" s="40" t="str">
        <f t="shared" si="8"/>
        <v>NINGUNO</v>
      </c>
    </row>
    <row r="184" spans="1:17" ht="12.75" x14ac:dyDescent="0.2">
      <c r="A184" s="5" t="s">
        <v>392</v>
      </c>
      <c r="B184" s="19">
        <v>56</v>
      </c>
      <c r="C184" s="19" t="str">
        <f t="shared" si="6"/>
        <v>Adulto</v>
      </c>
      <c r="D184" s="19" t="s">
        <v>41</v>
      </c>
      <c r="E184" s="19" t="s">
        <v>42</v>
      </c>
      <c r="F184" s="19" t="s">
        <v>43</v>
      </c>
      <c r="G184" s="19" t="s">
        <v>47</v>
      </c>
      <c r="H184" s="19" t="s">
        <v>51</v>
      </c>
      <c r="I184" s="19" t="s">
        <v>51</v>
      </c>
      <c r="J184" s="25">
        <v>2015</v>
      </c>
      <c r="K184" s="19" t="s">
        <v>173</v>
      </c>
      <c r="L184" s="15">
        <v>0</v>
      </c>
      <c r="M184" s="15">
        <v>0</v>
      </c>
      <c r="N184" s="15">
        <v>0</v>
      </c>
      <c r="O184" s="15">
        <v>0</v>
      </c>
      <c r="P184" s="39">
        <f t="shared" si="7"/>
        <v>0</v>
      </c>
      <c r="Q184" s="40" t="str">
        <f t="shared" si="8"/>
        <v>NINGUNO</v>
      </c>
    </row>
    <row r="185" spans="1:17" ht="12.75" x14ac:dyDescent="0.2">
      <c r="A185" s="5" t="s">
        <v>393</v>
      </c>
      <c r="B185" s="19">
        <v>51</v>
      </c>
      <c r="C185" s="19" t="str">
        <f t="shared" si="6"/>
        <v>Adulto</v>
      </c>
      <c r="D185" s="19" t="s">
        <v>41</v>
      </c>
      <c r="E185" s="19" t="s">
        <v>60</v>
      </c>
      <c r="F185" s="19" t="s">
        <v>43</v>
      </c>
      <c r="G185" s="19" t="s">
        <v>44</v>
      </c>
      <c r="H185" s="19" t="s">
        <v>45</v>
      </c>
      <c r="I185" s="19" t="s">
        <v>51</v>
      </c>
      <c r="J185" s="25">
        <v>2011</v>
      </c>
      <c r="K185" s="19" t="s">
        <v>173</v>
      </c>
      <c r="L185" s="15">
        <v>0</v>
      </c>
      <c r="M185" s="15">
        <v>0</v>
      </c>
      <c r="N185" s="15">
        <v>0</v>
      </c>
      <c r="O185" s="15">
        <v>0</v>
      </c>
      <c r="P185" s="39">
        <f t="shared" si="7"/>
        <v>0</v>
      </c>
      <c r="Q185" s="40" t="str">
        <f t="shared" si="8"/>
        <v>NINGUNO</v>
      </c>
    </row>
    <row r="186" spans="1:17" ht="12.75" x14ac:dyDescent="0.2">
      <c r="A186" s="5" t="s">
        <v>394</v>
      </c>
      <c r="B186" s="19">
        <v>50</v>
      </c>
      <c r="C186" s="19" t="str">
        <f t="shared" si="6"/>
        <v>Adulto</v>
      </c>
      <c r="D186" s="19" t="s">
        <v>41</v>
      </c>
      <c r="E186" s="19" t="s">
        <v>60</v>
      </c>
      <c r="F186" s="19" t="s">
        <v>43</v>
      </c>
      <c r="G186" s="19" t="s">
        <v>44</v>
      </c>
      <c r="H186" s="19" t="s">
        <v>45</v>
      </c>
      <c r="I186" s="19" t="s">
        <v>45</v>
      </c>
      <c r="J186" s="25">
        <v>2015</v>
      </c>
      <c r="K186" s="19" t="s">
        <v>173</v>
      </c>
      <c r="L186" s="15">
        <v>0</v>
      </c>
      <c r="M186" s="15">
        <v>0</v>
      </c>
      <c r="N186" s="15">
        <v>0</v>
      </c>
      <c r="O186" s="15">
        <v>0</v>
      </c>
      <c r="P186" s="39">
        <f t="shared" si="7"/>
        <v>0</v>
      </c>
      <c r="Q186" s="40" t="str">
        <f t="shared" si="8"/>
        <v>NINGUNO</v>
      </c>
    </row>
    <row r="187" spans="1:17" ht="12.75" x14ac:dyDescent="0.2">
      <c r="A187" s="5" t="s">
        <v>395</v>
      </c>
      <c r="B187" s="19">
        <v>55</v>
      </c>
      <c r="C187" s="19" t="str">
        <f t="shared" si="6"/>
        <v>Adulto</v>
      </c>
      <c r="D187" s="19" t="s">
        <v>48</v>
      </c>
      <c r="E187" s="19" t="s">
        <v>42</v>
      </c>
      <c r="F187" s="19" t="s">
        <v>50</v>
      </c>
      <c r="G187" s="19" t="s">
        <v>47</v>
      </c>
      <c r="H187" s="19" t="s">
        <v>51</v>
      </c>
      <c r="I187" s="19" t="s">
        <v>51</v>
      </c>
      <c r="J187" s="25">
        <v>2017</v>
      </c>
      <c r="K187" s="19" t="s">
        <v>173</v>
      </c>
      <c r="L187" s="15">
        <v>0</v>
      </c>
      <c r="M187" s="15">
        <v>0</v>
      </c>
      <c r="N187" s="15">
        <v>0</v>
      </c>
      <c r="O187" s="15">
        <v>0</v>
      </c>
      <c r="P187" s="39">
        <f t="shared" si="7"/>
        <v>0</v>
      </c>
      <c r="Q187" s="40" t="str">
        <f t="shared" si="8"/>
        <v>NINGUNO</v>
      </c>
    </row>
    <row r="188" spans="1:17" ht="12.75" x14ac:dyDescent="0.2">
      <c r="A188" s="5" t="s">
        <v>396</v>
      </c>
      <c r="B188" s="19">
        <v>56</v>
      </c>
      <c r="C188" s="19" t="str">
        <f t="shared" si="6"/>
        <v>Adulto</v>
      </c>
      <c r="D188" s="19" t="s">
        <v>48</v>
      </c>
      <c r="E188" s="19" t="s">
        <v>42</v>
      </c>
      <c r="F188" s="19" t="s">
        <v>43</v>
      </c>
      <c r="G188" s="19" t="s">
        <v>44</v>
      </c>
      <c r="H188" s="19" t="s">
        <v>49</v>
      </c>
      <c r="I188" s="19" t="s">
        <v>49</v>
      </c>
      <c r="J188" s="25">
        <v>2011</v>
      </c>
      <c r="K188" s="19" t="s">
        <v>173</v>
      </c>
      <c r="L188" s="15">
        <v>0</v>
      </c>
      <c r="M188" s="15">
        <v>0</v>
      </c>
      <c r="N188" s="15">
        <v>0</v>
      </c>
      <c r="O188" s="15">
        <v>0</v>
      </c>
      <c r="P188" s="39">
        <f t="shared" si="7"/>
        <v>0</v>
      </c>
      <c r="Q188" s="40" t="str">
        <f t="shared" si="8"/>
        <v>NINGUNO</v>
      </c>
    </row>
    <row r="189" spans="1:17" ht="12.75" x14ac:dyDescent="0.2">
      <c r="A189" s="5" t="s">
        <v>397</v>
      </c>
      <c r="B189" s="19">
        <v>51</v>
      </c>
      <c r="C189" s="19" t="str">
        <f t="shared" si="6"/>
        <v>Adulto</v>
      </c>
      <c r="D189" s="19" t="s">
        <v>41</v>
      </c>
      <c r="E189" s="19" t="s">
        <v>42</v>
      </c>
      <c r="F189" s="19" t="s">
        <v>43</v>
      </c>
      <c r="G189" s="19" t="s">
        <v>70</v>
      </c>
      <c r="H189" s="19" t="s">
        <v>45</v>
      </c>
      <c r="I189" s="19" t="s">
        <v>45</v>
      </c>
      <c r="J189" s="25">
        <v>2014</v>
      </c>
      <c r="K189" s="19" t="s">
        <v>173</v>
      </c>
      <c r="L189" s="15">
        <v>0</v>
      </c>
      <c r="M189" s="15">
        <v>0</v>
      </c>
      <c r="N189" s="15">
        <v>0</v>
      </c>
      <c r="O189" s="15">
        <v>0</v>
      </c>
      <c r="P189" s="39">
        <f t="shared" si="7"/>
        <v>0</v>
      </c>
      <c r="Q189" s="40" t="str">
        <f t="shared" si="8"/>
        <v>NINGUNO</v>
      </c>
    </row>
    <row r="190" spans="1:17" ht="12.75" x14ac:dyDescent="0.2">
      <c r="A190" s="5" t="s">
        <v>398</v>
      </c>
      <c r="B190" s="19">
        <v>50</v>
      </c>
      <c r="C190" s="19" t="str">
        <f t="shared" si="6"/>
        <v>Adulto</v>
      </c>
      <c r="D190" s="19" t="s">
        <v>48</v>
      </c>
      <c r="E190" s="19" t="s">
        <v>42</v>
      </c>
      <c r="F190" s="19" t="s">
        <v>43</v>
      </c>
      <c r="G190" s="19" t="s">
        <v>47</v>
      </c>
      <c r="H190" s="19" t="s">
        <v>51</v>
      </c>
      <c r="I190" s="19" t="s">
        <v>51</v>
      </c>
      <c r="J190" s="25">
        <v>2011</v>
      </c>
      <c r="K190" s="19" t="s">
        <v>173</v>
      </c>
      <c r="L190" s="15">
        <v>0</v>
      </c>
      <c r="M190" s="15">
        <v>0</v>
      </c>
      <c r="N190" s="15">
        <v>0</v>
      </c>
      <c r="O190" s="15">
        <v>0</v>
      </c>
      <c r="P190" s="39">
        <f t="shared" si="7"/>
        <v>0</v>
      </c>
      <c r="Q190" s="40" t="str">
        <f t="shared" si="8"/>
        <v>NINGUNO</v>
      </c>
    </row>
    <row r="191" spans="1:17" ht="15.75" customHeight="1" x14ac:dyDescent="0.2">
      <c r="A191" s="5" t="s">
        <v>399</v>
      </c>
      <c r="B191" s="19">
        <v>23</v>
      </c>
      <c r="C191" s="19" t="str">
        <f t="shared" si="6"/>
        <v>Adulto Joven</v>
      </c>
      <c r="D191" s="19" t="s">
        <v>48</v>
      </c>
      <c r="E191" s="19" t="s">
        <v>57</v>
      </c>
      <c r="F191" s="19" t="s">
        <v>43</v>
      </c>
      <c r="G191" s="19" t="s">
        <v>47</v>
      </c>
      <c r="H191" s="19" t="s">
        <v>45</v>
      </c>
      <c r="I191" s="19" t="s">
        <v>51</v>
      </c>
      <c r="J191" s="25">
        <v>2012</v>
      </c>
      <c r="K191" s="19" t="s">
        <v>173</v>
      </c>
      <c r="L191" s="19">
        <v>0</v>
      </c>
      <c r="M191" s="19">
        <v>0</v>
      </c>
      <c r="N191" s="19">
        <v>0</v>
      </c>
      <c r="O191" s="15">
        <v>0</v>
      </c>
      <c r="P191" s="39">
        <f t="shared" si="7"/>
        <v>0</v>
      </c>
      <c r="Q191" s="40" t="str">
        <f t="shared" si="8"/>
        <v>NINGUNO</v>
      </c>
    </row>
    <row r="192" spans="1:17" ht="15.75" customHeight="1" x14ac:dyDescent="0.2">
      <c r="A192" s="5" t="s">
        <v>400</v>
      </c>
      <c r="B192" s="19">
        <v>40</v>
      </c>
      <c r="C192" s="19" t="str">
        <f t="shared" si="6"/>
        <v>Adulto</v>
      </c>
      <c r="D192" s="19" t="s">
        <v>41</v>
      </c>
      <c r="E192" s="19" t="s">
        <v>118</v>
      </c>
      <c r="F192" s="19" t="s">
        <v>43</v>
      </c>
      <c r="G192" s="19" t="s">
        <v>47</v>
      </c>
      <c r="H192" s="19" t="s">
        <v>51</v>
      </c>
      <c r="I192" s="19" t="s">
        <v>51</v>
      </c>
      <c r="J192" s="25">
        <v>2010</v>
      </c>
      <c r="K192" s="19" t="s">
        <v>173</v>
      </c>
      <c r="L192" s="19">
        <v>0</v>
      </c>
      <c r="M192" s="19">
        <v>0</v>
      </c>
      <c r="N192" s="19">
        <v>1</v>
      </c>
      <c r="O192" s="15">
        <v>0</v>
      </c>
      <c r="P192" s="39">
        <f t="shared" si="7"/>
        <v>0.25</v>
      </c>
      <c r="Q192" s="40" t="str">
        <f t="shared" si="8"/>
        <v>NINGUNO</v>
      </c>
    </row>
    <row r="193" spans="1:17" ht="15.75" customHeight="1" x14ac:dyDescent="0.2">
      <c r="A193" s="5" t="s">
        <v>401</v>
      </c>
      <c r="B193" s="19">
        <v>23</v>
      </c>
      <c r="C193" s="19" t="str">
        <f t="shared" si="6"/>
        <v>Adulto Joven</v>
      </c>
      <c r="D193" s="19" t="s">
        <v>48</v>
      </c>
      <c r="E193" s="19" t="s">
        <v>119</v>
      </c>
      <c r="F193" s="19" t="s">
        <v>43</v>
      </c>
      <c r="G193" s="19" t="s">
        <v>44</v>
      </c>
      <c r="H193" s="19" t="s">
        <v>45</v>
      </c>
      <c r="I193" s="19" t="s">
        <v>65</v>
      </c>
      <c r="J193" s="25">
        <v>2011</v>
      </c>
      <c r="K193" s="19" t="s">
        <v>173</v>
      </c>
      <c r="L193" s="19">
        <v>0</v>
      </c>
      <c r="M193" s="19">
        <v>0</v>
      </c>
      <c r="N193" s="19">
        <v>1</v>
      </c>
      <c r="O193" s="15">
        <v>1</v>
      </c>
      <c r="P193" s="39">
        <f t="shared" si="7"/>
        <v>0.5</v>
      </c>
      <c r="Q193" s="40" t="str">
        <f t="shared" si="8"/>
        <v>BAJO</v>
      </c>
    </row>
    <row r="194" spans="1:17" ht="15.75" customHeight="1" x14ac:dyDescent="0.2">
      <c r="A194" s="5" t="s">
        <v>402</v>
      </c>
      <c r="B194" s="19">
        <v>24</v>
      </c>
      <c r="C194" s="19" t="str">
        <f t="shared" si="6"/>
        <v>Adulto Joven</v>
      </c>
      <c r="D194" s="19" t="s">
        <v>48</v>
      </c>
      <c r="E194" s="19" t="s">
        <v>120</v>
      </c>
      <c r="F194" s="19" t="s">
        <v>43</v>
      </c>
      <c r="G194" s="19" t="s">
        <v>44</v>
      </c>
      <c r="H194" s="19" t="s">
        <v>45</v>
      </c>
      <c r="I194" s="19" t="s">
        <v>51</v>
      </c>
      <c r="J194" s="25">
        <v>2012</v>
      </c>
      <c r="K194" s="19" t="s">
        <v>173</v>
      </c>
      <c r="L194" s="19">
        <v>0</v>
      </c>
      <c r="M194" s="19">
        <v>0</v>
      </c>
      <c r="N194" s="19">
        <v>0</v>
      </c>
      <c r="O194" s="15">
        <v>1</v>
      </c>
      <c r="P194" s="39">
        <f t="shared" si="7"/>
        <v>0.25</v>
      </c>
      <c r="Q194" s="40" t="str">
        <f t="shared" si="8"/>
        <v>NINGUNO</v>
      </c>
    </row>
    <row r="195" spans="1:17" ht="15.75" customHeight="1" x14ac:dyDescent="0.2">
      <c r="A195" s="5" t="s">
        <v>403</v>
      </c>
      <c r="B195" s="19">
        <v>21</v>
      </c>
      <c r="C195" s="19" t="str">
        <f t="shared" si="6"/>
        <v>Adulto Joven</v>
      </c>
      <c r="D195" s="19" t="s">
        <v>48</v>
      </c>
      <c r="E195" s="19" t="s">
        <v>121</v>
      </c>
      <c r="F195" s="19" t="s">
        <v>50</v>
      </c>
      <c r="G195" s="19" t="s">
        <v>44</v>
      </c>
      <c r="H195" s="19" t="s">
        <v>49</v>
      </c>
      <c r="I195" s="19" t="s">
        <v>49</v>
      </c>
      <c r="J195" s="25">
        <v>2013</v>
      </c>
      <c r="K195" s="19" t="s">
        <v>173</v>
      </c>
      <c r="L195" s="19">
        <v>0</v>
      </c>
      <c r="M195" s="19">
        <v>0</v>
      </c>
      <c r="N195" s="19">
        <v>0</v>
      </c>
      <c r="O195" s="15">
        <v>0</v>
      </c>
      <c r="P195" s="39">
        <f t="shared" si="7"/>
        <v>0</v>
      </c>
      <c r="Q195" s="40" t="str">
        <f t="shared" si="8"/>
        <v>NINGUNO</v>
      </c>
    </row>
    <row r="196" spans="1:17" ht="15.75" customHeight="1" x14ac:dyDescent="0.2">
      <c r="A196" s="5" t="s">
        <v>404</v>
      </c>
      <c r="B196" s="19">
        <v>62</v>
      </c>
      <c r="C196" s="19" t="str">
        <f t="shared" si="6"/>
        <v>Adulto Mayor</v>
      </c>
      <c r="D196" s="19" t="s">
        <v>48</v>
      </c>
      <c r="E196" s="19" t="s">
        <v>122</v>
      </c>
      <c r="F196" s="19" t="s">
        <v>43</v>
      </c>
      <c r="G196" s="19" t="s">
        <v>44</v>
      </c>
      <c r="H196" s="19" t="s">
        <v>51</v>
      </c>
      <c r="I196" s="19" t="s">
        <v>65</v>
      </c>
      <c r="J196" s="25">
        <v>2015</v>
      </c>
      <c r="K196" s="19" t="s">
        <v>173</v>
      </c>
      <c r="L196" s="19">
        <v>0</v>
      </c>
      <c r="M196" s="19">
        <v>0</v>
      </c>
      <c r="N196" s="19">
        <v>0</v>
      </c>
      <c r="O196" s="15">
        <v>0</v>
      </c>
      <c r="P196" s="39">
        <f t="shared" si="7"/>
        <v>0</v>
      </c>
      <c r="Q196" s="40" t="str">
        <f t="shared" si="8"/>
        <v>NINGUNO</v>
      </c>
    </row>
    <row r="197" spans="1:17" ht="15.75" customHeight="1" x14ac:dyDescent="0.2">
      <c r="A197" s="5" t="s">
        <v>405</v>
      </c>
      <c r="B197" s="19">
        <v>26</v>
      </c>
      <c r="C197" s="19" t="str">
        <f t="shared" ref="C197:C227" si="9">IF((B197&lt;18),"Niño/Adolescente",(IF(AND((B197&gt;17),(B197&lt;30)),"Adulto Joven",(IF(AND((B197&gt;29),(B197&lt;60)),"Adulto","Adulto Mayor")))))</f>
        <v>Adulto Joven</v>
      </c>
      <c r="D197" s="19" t="s">
        <v>48</v>
      </c>
      <c r="E197" s="19" t="s">
        <v>83</v>
      </c>
      <c r="F197" s="19" t="s">
        <v>43</v>
      </c>
      <c r="G197" s="19" t="s">
        <v>47</v>
      </c>
      <c r="H197" s="19" t="s">
        <v>49</v>
      </c>
      <c r="I197" s="19" t="s">
        <v>49</v>
      </c>
      <c r="J197" s="25">
        <v>2009</v>
      </c>
      <c r="K197" s="19" t="s">
        <v>173</v>
      </c>
      <c r="L197" s="19">
        <v>0</v>
      </c>
      <c r="M197" s="19">
        <v>0</v>
      </c>
      <c r="N197" s="19">
        <v>1</v>
      </c>
      <c r="O197" s="15">
        <v>1</v>
      </c>
      <c r="P197" s="39">
        <f t="shared" ref="P197:P229" si="10">(O197+N197+M197+L197)/4</f>
        <v>0.5</v>
      </c>
      <c r="Q197" s="40" t="str">
        <f t="shared" ref="Q197:Q229" si="11">IF(AND(P197&gt;0.75,P197&lt;=1),"AVANZADO",IF(AND(P197&gt;0.5,P197&lt;=0.75),"MEDIO",IF(AND(P197&gt;0.25,P197&lt;=0.5),"BAJO","NINGUNO")))</f>
        <v>BAJO</v>
      </c>
    </row>
    <row r="198" spans="1:17" ht="15.75" customHeight="1" x14ac:dyDescent="0.2">
      <c r="A198" s="5" t="s">
        <v>406</v>
      </c>
      <c r="B198" s="19">
        <v>26</v>
      </c>
      <c r="C198" s="19" t="str">
        <f t="shared" si="9"/>
        <v>Adulto Joven</v>
      </c>
      <c r="D198" s="19" t="s">
        <v>48</v>
      </c>
      <c r="E198" s="19" t="s">
        <v>42</v>
      </c>
      <c r="F198" s="19" t="s">
        <v>43</v>
      </c>
      <c r="G198" s="19" t="s">
        <v>44</v>
      </c>
      <c r="H198" s="19" t="s">
        <v>45</v>
      </c>
      <c r="I198" s="19" t="s">
        <v>45</v>
      </c>
      <c r="J198" s="25">
        <v>2010</v>
      </c>
      <c r="K198" s="19" t="s">
        <v>174</v>
      </c>
      <c r="L198" s="19">
        <v>0</v>
      </c>
      <c r="M198" s="19">
        <v>0</v>
      </c>
      <c r="N198" s="19">
        <v>0</v>
      </c>
      <c r="O198" s="15">
        <v>0</v>
      </c>
      <c r="P198" s="39">
        <f t="shared" si="10"/>
        <v>0</v>
      </c>
      <c r="Q198" s="40" t="str">
        <f t="shared" si="11"/>
        <v>NINGUNO</v>
      </c>
    </row>
    <row r="199" spans="1:17" ht="15.75" customHeight="1" x14ac:dyDescent="0.2">
      <c r="A199" s="5" t="s">
        <v>407</v>
      </c>
      <c r="B199" s="19">
        <v>34</v>
      </c>
      <c r="C199" s="19" t="str">
        <f t="shared" si="9"/>
        <v>Adulto</v>
      </c>
      <c r="D199" s="19" t="s">
        <v>41</v>
      </c>
      <c r="E199" s="19" t="s">
        <v>42</v>
      </c>
      <c r="F199" s="19" t="s">
        <v>43</v>
      </c>
      <c r="G199" s="19" t="s">
        <v>70</v>
      </c>
      <c r="H199" s="19" t="s">
        <v>45</v>
      </c>
      <c r="I199" s="19" t="s">
        <v>45</v>
      </c>
      <c r="J199" s="25">
        <v>2007</v>
      </c>
      <c r="K199" s="19" t="s">
        <v>173</v>
      </c>
      <c r="L199" s="19">
        <v>0</v>
      </c>
      <c r="M199" s="19">
        <v>0</v>
      </c>
      <c r="N199" s="19">
        <v>0</v>
      </c>
      <c r="O199" s="15">
        <v>1</v>
      </c>
      <c r="P199" s="39">
        <f t="shared" si="10"/>
        <v>0.25</v>
      </c>
      <c r="Q199" s="40" t="str">
        <f t="shared" si="11"/>
        <v>NINGUNO</v>
      </c>
    </row>
    <row r="200" spans="1:17" ht="15.75" customHeight="1" x14ac:dyDescent="0.2">
      <c r="A200" s="5" t="s">
        <v>408</v>
      </c>
      <c r="B200" s="19">
        <v>60</v>
      </c>
      <c r="C200" s="19" t="str">
        <f t="shared" si="9"/>
        <v>Adulto Mayor</v>
      </c>
      <c r="D200" s="19" t="s">
        <v>48</v>
      </c>
      <c r="E200" s="19" t="s">
        <v>42</v>
      </c>
      <c r="F200" s="19" t="s">
        <v>43</v>
      </c>
      <c r="G200" s="19" t="s">
        <v>47</v>
      </c>
      <c r="H200" s="19" t="s">
        <v>51</v>
      </c>
      <c r="I200" s="19" t="s">
        <v>65</v>
      </c>
      <c r="J200" s="25">
        <v>2010</v>
      </c>
      <c r="K200" s="19" t="s">
        <v>173</v>
      </c>
      <c r="L200" s="19">
        <v>0</v>
      </c>
      <c r="M200" s="19">
        <v>0</v>
      </c>
      <c r="N200" s="19">
        <v>0</v>
      </c>
      <c r="O200" s="15">
        <v>0</v>
      </c>
      <c r="P200" s="39">
        <f t="shared" si="10"/>
        <v>0</v>
      </c>
      <c r="Q200" s="40" t="str">
        <f t="shared" si="11"/>
        <v>NINGUNO</v>
      </c>
    </row>
    <row r="201" spans="1:17" ht="15.75" customHeight="1" x14ac:dyDescent="0.2">
      <c r="A201" s="5" t="s">
        <v>409</v>
      </c>
      <c r="B201" s="19">
        <v>65</v>
      </c>
      <c r="C201" s="19" t="str">
        <f t="shared" si="9"/>
        <v>Adulto Mayor</v>
      </c>
      <c r="D201" s="19" t="s">
        <v>41</v>
      </c>
      <c r="E201" s="19" t="s">
        <v>42</v>
      </c>
      <c r="F201" s="19" t="s">
        <v>43</v>
      </c>
      <c r="G201" s="19" t="s">
        <v>68</v>
      </c>
      <c r="H201" s="19" t="s">
        <v>51</v>
      </c>
      <c r="I201" s="19" t="s">
        <v>65</v>
      </c>
      <c r="J201" s="25">
        <v>2018</v>
      </c>
      <c r="K201" s="19" t="s">
        <v>173</v>
      </c>
      <c r="L201" s="19">
        <v>0</v>
      </c>
      <c r="M201" s="19">
        <v>0</v>
      </c>
      <c r="N201" s="19">
        <v>0</v>
      </c>
      <c r="O201" s="15">
        <v>0</v>
      </c>
      <c r="P201" s="39">
        <f t="shared" si="10"/>
        <v>0</v>
      </c>
      <c r="Q201" s="40" t="str">
        <f t="shared" si="11"/>
        <v>NINGUNO</v>
      </c>
    </row>
    <row r="202" spans="1:17" ht="15.75" customHeight="1" x14ac:dyDescent="0.2">
      <c r="A202" s="5" t="s">
        <v>410</v>
      </c>
      <c r="B202" s="19">
        <v>22</v>
      </c>
      <c r="C202" s="19" t="str">
        <f t="shared" si="9"/>
        <v>Adulto Joven</v>
      </c>
      <c r="D202" s="19" t="s">
        <v>48</v>
      </c>
      <c r="E202" s="19" t="s">
        <v>123</v>
      </c>
      <c r="F202" s="19" t="s">
        <v>43</v>
      </c>
      <c r="G202" s="19" t="s">
        <v>47</v>
      </c>
      <c r="H202" s="19" t="s">
        <v>45</v>
      </c>
      <c r="I202" s="19" t="s">
        <v>45</v>
      </c>
      <c r="J202" s="25">
        <v>2009</v>
      </c>
      <c r="K202" s="19" t="s">
        <v>173</v>
      </c>
      <c r="L202" s="19">
        <v>0</v>
      </c>
      <c r="M202" s="19">
        <v>0</v>
      </c>
      <c r="N202" s="19">
        <v>0</v>
      </c>
      <c r="O202" s="15">
        <v>0</v>
      </c>
      <c r="P202" s="39">
        <f t="shared" si="10"/>
        <v>0</v>
      </c>
      <c r="Q202" s="40" t="str">
        <f t="shared" si="11"/>
        <v>NINGUNO</v>
      </c>
    </row>
    <row r="203" spans="1:17" ht="15.75" customHeight="1" x14ac:dyDescent="0.2">
      <c r="A203" s="5" t="s">
        <v>411</v>
      </c>
      <c r="B203" s="19">
        <v>24</v>
      </c>
      <c r="C203" s="19" t="str">
        <f t="shared" si="9"/>
        <v>Adulto Joven</v>
      </c>
      <c r="D203" s="19" t="s">
        <v>48</v>
      </c>
      <c r="E203" s="19" t="s">
        <v>42</v>
      </c>
      <c r="F203" s="19" t="s">
        <v>43</v>
      </c>
      <c r="G203" s="19" t="s">
        <v>44</v>
      </c>
      <c r="H203" s="19" t="s">
        <v>49</v>
      </c>
      <c r="I203" s="19" t="s">
        <v>45</v>
      </c>
      <c r="J203" s="25">
        <v>2010</v>
      </c>
      <c r="K203" s="19" t="s">
        <v>173</v>
      </c>
      <c r="L203" s="19">
        <v>0</v>
      </c>
      <c r="M203" s="19">
        <v>0</v>
      </c>
      <c r="N203" s="19">
        <v>0</v>
      </c>
      <c r="O203" s="15">
        <v>0</v>
      </c>
      <c r="P203" s="39">
        <f t="shared" si="10"/>
        <v>0</v>
      </c>
      <c r="Q203" s="40" t="str">
        <f t="shared" si="11"/>
        <v>NINGUNO</v>
      </c>
    </row>
    <row r="204" spans="1:17" ht="15.75" customHeight="1" x14ac:dyDescent="0.2">
      <c r="A204" s="5" t="s">
        <v>412</v>
      </c>
      <c r="B204" s="19">
        <v>24</v>
      </c>
      <c r="C204" s="19" t="str">
        <f t="shared" si="9"/>
        <v>Adulto Joven</v>
      </c>
      <c r="D204" s="19" t="s">
        <v>41</v>
      </c>
      <c r="E204" s="19" t="s">
        <v>57</v>
      </c>
      <c r="F204" s="19" t="s">
        <v>43</v>
      </c>
      <c r="G204" s="19" t="s">
        <v>44</v>
      </c>
      <c r="H204" s="19" t="s">
        <v>45</v>
      </c>
      <c r="I204" s="19" t="s">
        <v>45</v>
      </c>
      <c r="J204" s="25">
        <v>2010</v>
      </c>
      <c r="K204" s="19" t="s">
        <v>173</v>
      </c>
      <c r="L204" s="19">
        <v>1</v>
      </c>
      <c r="M204" s="19">
        <v>0</v>
      </c>
      <c r="N204" s="19">
        <v>0</v>
      </c>
      <c r="O204" s="15">
        <v>1</v>
      </c>
      <c r="P204" s="39">
        <f t="shared" si="10"/>
        <v>0.5</v>
      </c>
      <c r="Q204" s="40" t="str">
        <f t="shared" si="11"/>
        <v>BAJO</v>
      </c>
    </row>
    <row r="205" spans="1:17" ht="15.75" customHeight="1" x14ac:dyDescent="0.2">
      <c r="A205" s="5" t="s">
        <v>413</v>
      </c>
      <c r="B205" s="19">
        <v>53</v>
      </c>
      <c r="C205" s="19" t="str">
        <f t="shared" si="9"/>
        <v>Adulto</v>
      </c>
      <c r="D205" s="19" t="s">
        <v>48</v>
      </c>
      <c r="E205" s="19" t="s">
        <v>42</v>
      </c>
      <c r="F205" s="19" t="s">
        <v>43</v>
      </c>
      <c r="G205" s="19" t="s">
        <v>47</v>
      </c>
      <c r="H205" s="19" t="s">
        <v>45</v>
      </c>
      <c r="I205" s="19" t="s">
        <v>45</v>
      </c>
      <c r="J205" s="25">
        <v>2014</v>
      </c>
      <c r="K205" s="19" t="s">
        <v>173</v>
      </c>
      <c r="L205" s="19">
        <v>0</v>
      </c>
      <c r="M205" s="19">
        <v>0</v>
      </c>
      <c r="N205" s="19">
        <v>0</v>
      </c>
      <c r="O205" s="15">
        <v>1</v>
      </c>
      <c r="P205" s="39">
        <f t="shared" si="10"/>
        <v>0.25</v>
      </c>
      <c r="Q205" s="40" t="str">
        <f t="shared" si="11"/>
        <v>NINGUNO</v>
      </c>
    </row>
    <row r="206" spans="1:17" ht="15.75" customHeight="1" x14ac:dyDescent="0.2">
      <c r="A206" s="5" t="s">
        <v>414</v>
      </c>
      <c r="B206" s="19">
        <v>22</v>
      </c>
      <c r="C206" s="19" t="str">
        <f t="shared" si="9"/>
        <v>Adulto Joven</v>
      </c>
      <c r="D206" s="19" t="s">
        <v>48</v>
      </c>
      <c r="E206" s="19" t="s">
        <v>124</v>
      </c>
      <c r="F206" s="19" t="s">
        <v>43</v>
      </c>
      <c r="G206" s="19" t="s">
        <v>44</v>
      </c>
      <c r="H206" s="19" t="s">
        <v>45</v>
      </c>
      <c r="I206" s="19" t="s">
        <v>45</v>
      </c>
      <c r="J206" s="25">
        <v>2009</v>
      </c>
      <c r="K206" s="19" t="s">
        <v>173</v>
      </c>
      <c r="L206" s="19">
        <v>0</v>
      </c>
      <c r="M206" s="19">
        <v>0</v>
      </c>
      <c r="N206" s="19">
        <v>0</v>
      </c>
      <c r="O206" s="15">
        <v>0</v>
      </c>
      <c r="P206" s="39">
        <f t="shared" si="10"/>
        <v>0</v>
      </c>
      <c r="Q206" s="40" t="str">
        <f t="shared" si="11"/>
        <v>NINGUNO</v>
      </c>
    </row>
    <row r="207" spans="1:17" ht="15.75" customHeight="1" x14ac:dyDescent="0.2">
      <c r="A207" s="5" t="s">
        <v>415</v>
      </c>
      <c r="B207" s="19">
        <v>25</v>
      </c>
      <c r="C207" s="19" t="str">
        <f t="shared" si="9"/>
        <v>Adulto Joven</v>
      </c>
      <c r="D207" s="19" t="s">
        <v>48</v>
      </c>
      <c r="E207" s="19" t="s">
        <v>42</v>
      </c>
      <c r="F207" s="19" t="s">
        <v>43</v>
      </c>
      <c r="G207" s="19" t="s">
        <v>44</v>
      </c>
      <c r="H207" s="19" t="s">
        <v>49</v>
      </c>
      <c r="I207" s="19" t="s">
        <v>49</v>
      </c>
      <c r="J207" s="25">
        <v>2009</v>
      </c>
      <c r="K207" s="19" t="s">
        <v>173</v>
      </c>
      <c r="L207" s="19">
        <v>0</v>
      </c>
      <c r="M207" s="19">
        <v>0</v>
      </c>
      <c r="N207" s="19">
        <v>0</v>
      </c>
      <c r="O207" s="15">
        <v>0</v>
      </c>
      <c r="P207" s="39">
        <f t="shared" si="10"/>
        <v>0</v>
      </c>
      <c r="Q207" s="40" t="str">
        <f t="shared" si="11"/>
        <v>NINGUNO</v>
      </c>
    </row>
    <row r="208" spans="1:17" ht="15.75" customHeight="1" x14ac:dyDescent="0.2">
      <c r="A208" s="5" t="s">
        <v>416</v>
      </c>
      <c r="B208" s="19">
        <v>47</v>
      </c>
      <c r="C208" s="19" t="str">
        <f t="shared" si="9"/>
        <v>Adulto</v>
      </c>
      <c r="D208" s="19" t="s">
        <v>41</v>
      </c>
      <c r="E208" s="19" t="s">
        <v>42</v>
      </c>
      <c r="F208" s="19" t="s">
        <v>43</v>
      </c>
      <c r="G208" s="19" t="s">
        <v>47</v>
      </c>
      <c r="H208" s="19" t="s">
        <v>51</v>
      </c>
      <c r="I208" s="19" t="s">
        <v>51</v>
      </c>
      <c r="J208" s="25">
        <v>2012</v>
      </c>
      <c r="K208" s="19" t="s">
        <v>173</v>
      </c>
      <c r="L208" s="19">
        <v>0</v>
      </c>
      <c r="M208" s="19">
        <v>0</v>
      </c>
      <c r="N208" s="19">
        <v>0</v>
      </c>
      <c r="O208" s="15">
        <v>0</v>
      </c>
      <c r="P208" s="39">
        <f t="shared" si="10"/>
        <v>0</v>
      </c>
      <c r="Q208" s="40" t="str">
        <f t="shared" si="11"/>
        <v>NINGUNO</v>
      </c>
    </row>
    <row r="209" spans="1:17" ht="15.75" customHeight="1" x14ac:dyDescent="0.2">
      <c r="A209" s="5" t="s">
        <v>417</v>
      </c>
      <c r="B209" s="19">
        <v>83</v>
      </c>
      <c r="C209" s="19" t="str">
        <f t="shared" si="9"/>
        <v>Adulto Mayor</v>
      </c>
      <c r="D209" s="19" t="s">
        <v>41</v>
      </c>
      <c r="E209" s="19" t="s">
        <v>42</v>
      </c>
      <c r="F209" s="19" t="s">
        <v>43</v>
      </c>
      <c r="G209" s="19" t="s">
        <v>47</v>
      </c>
      <c r="H209" s="19" t="s">
        <v>51</v>
      </c>
      <c r="I209" s="19" t="s">
        <v>51</v>
      </c>
      <c r="J209" s="25">
        <v>2008</v>
      </c>
      <c r="K209" s="19" t="s">
        <v>173</v>
      </c>
      <c r="L209" s="19">
        <v>0</v>
      </c>
      <c r="M209" s="19">
        <v>0</v>
      </c>
      <c r="N209" s="19">
        <v>0</v>
      </c>
      <c r="O209" s="15">
        <v>0</v>
      </c>
      <c r="P209" s="39">
        <f t="shared" si="10"/>
        <v>0</v>
      </c>
      <c r="Q209" s="40" t="str">
        <f t="shared" si="11"/>
        <v>NINGUNO</v>
      </c>
    </row>
    <row r="210" spans="1:17" ht="15.75" customHeight="1" x14ac:dyDescent="0.2">
      <c r="A210" s="5" t="s">
        <v>418</v>
      </c>
      <c r="B210" s="19">
        <v>27</v>
      </c>
      <c r="C210" s="19" t="str">
        <f t="shared" si="9"/>
        <v>Adulto Joven</v>
      </c>
      <c r="D210" s="19" t="s">
        <v>48</v>
      </c>
      <c r="E210" s="19" t="s">
        <v>42</v>
      </c>
      <c r="F210" s="19" t="s">
        <v>43</v>
      </c>
      <c r="G210" s="19" t="s">
        <v>47</v>
      </c>
      <c r="H210" s="19" t="s">
        <v>49</v>
      </c>
      <c r="I210" s="19" t="s">
        <v>49</v>
      </c>
      <c r="J210" s="25">
        <v>2010</v>
      </c>
      <c r="K210" s="19" t="s">
        <v>173</v>
      </c>
      <c r="L210" s="19">
        <v>0</v>
      </c>
      <c r="M210" s="19">
        <v>0</v>
      </c>
      <c r="N210" s="19">
        <v>0</v>
      </c>
      <c r="O210" s="15">
        <v>0</v>
      </c>
      <c r="P210" s="39">
        <f t="shared" si="10"/>
        <v>0</v>
      </c>
      <c r="Q210" s="40" t="str">
        <f t="shared" si="11"/>
        <v>NINGUNO</v>
      </c>
    </row>
    <row r="211" spans="1:17" ht="12.75" x14ac:dyDescent="0.2">
      <c r="A211" s="5" t="s">
        <v>419</v>
      </c>
      <c r="B211" s="19">
        <v>57</v>
      </c>
      <c r="C211" s="19" t="str">
        <f t="shared" si="9"/>
        <v>Adulto</v>
      </c>
      <c r="D211" s="19" t="s">
        <v>41</v>
      </c>
      <c r="E211" s="19" t="s">
        <v>42</v>
      </c>
      <c r="F211" s="19" t="s">
        <v>43</v>
      </c>
      <c r="G211" s="19" t="s">
        <v>44</v>
      </c>
      <c r="H211" s="19" t="s">
        <v>45</v>
      </c>
      <c r="I211" s="19" t="s">
        <v>51</v>
      </c>
      <c r="J211" s="25">
        <v>2010</v>
      </c>
      <c r="K211" s="19" t="s">
        <v>173</v>
      </c>
      <c r="L211" s="19">
        <v>0</v>
      </c>
      <c r="M211" s="19">
        <v>0</v>
      </c>
      <c r="N211" s="19">
        <v>0</v>
      </c>
      <c r="O211" s="15">
        <v>0</v>
      </c>
      <c r="P211" s="39">
        <f t="shared" si="10"/>
        <v>0</v>
      </c>
      <c r="Q211" s="40" t="str">
        <f t="shared" si="11"/>
        <v>NINGUNO</v>
      </c>
    </row>
    <row r="212" spans="1:17" ht="12.75" x14ac:dyDescent="0.2">
      <c r="A212" s="5" t="s">
        <v>420</v>
      </c>
      <c r="B212" s="19">
        <v>23</v>
      </c>
      <c r="C212" s="19" t="str">
        <f t="shared" si="9"/>
        <v>Adulto Joven</v>
      </c>
      <c r="D212" s="19" t="s">
        <v>48</v>
      </c>
      <c r="E212" s="19" t="s">
        <v>42</v>
      </c>
      <c r="F212" s="19" t="s">
        <v>43</v>
      </c>
      <c r="G212" s="19" t="s">
        <v>44</v>
      </c>
      <c r="H212" s="19" t="s">
        <v>49</v>
      </c>
      <c r="I212" s="19" t="s">
        <v>45</v>
      </c>
      <c r="J212" s="25">
        <v>2013</v>
      </c>
      <c r="K212" s="19" t="s">
        <v>173</v>
      </c>
      <c r="L212" s="19">
        <v>0</v>
      </c>
      <c r="M212" s="19">
        <v>0</v>
      </c>
      <c r="N212" s="19">
        <v>1</v>
      </c>
      <c r="O212" s="15">
        <v>0</v>
      </c>
      <c r="P212" s="39">
        <f t="shared" si="10"/>
        <v>0.25</v>
      </c>
      <c r="Q212" s="40" t="str">
        <f t="shared" si="11"/>
        <v>NINGUNO</v>
      </c>
    </row>
    <row r="213" spans="1:17" ht="12.75" x14ac:dyDescent="0.2">
      <c r="A213" s="5" t="s">
        <v>421</v>
      </c>
      <c r="B213" s="19">
        <v>42</v>
      </c>
      <c r="C213" s="19" t="str">
        <f t="shared" si="9"/>
        <v>Adulto</v>
      </c>
      <c r="D213" s="19" t="s">
        <v>41</v>
      </c>
      <c r="E213" s="19" t="s">
        <v>42</v>
      </c>
      <c r="F213" s="19" t="s">
        <v>43</v>
      </c>
      <c r="G213" s="19" t="s">
        <v>47</v>
      </c>
      <c r="H213" s="19" t="s">
        <v>65</v>
      </c>
      <c r="I213" s="19" t="s">
        <v>65</v>
      </c>
      <c r="J213" s="25">
        <v>2014</v>
      </c>
      <c r="K213" s="19" t="s">
        <v>173</v>
      </c>
      <c r="L213" s="19">
        <v>0</v>
      </c>
      <c r="M213" s="19">
        <v>0</v>
      </c>
      <c r="N213" s="19">
        <v>0</v>
      </c>
      <c r="O213" s="15">
        <v>0</v>
      </c>
      <c r="P213" s="39">
        <f t="shared" si="10"/>
        <v>0</v>
      </c>
      <c r="Q213" s="40" t="str">
        <f t="shared" si="11"/>
        <v>NINGUNO</v>
      </c>
    </row>
    <row r="214" spans="1:17" ht="12.75" x14ac:dyDescent="0.2">
      <c r="A214" s="5" t="s">
        <v>422</v>
      </c>
      <c r="B214" s="19">
        <v>26</v>
      </c>
      <c r="C214" s="19" t="str">
        <f t="shared" si="9"/>
        <v>Adulto Joven</v>
      </c>
      <c r="D214" s="19" t="s">
        <v>48</v>
      </c>
      <c r="E214" s="19" t="s">
        <v>42</v>
      </c>
      <c r="F214" s="19" t="s">
        <v>43</v>
      </c>
      <c r="G214" s="19" t="s">
        <v>47</v>
      </c>
      <c r="H214" s="19" t="s">
        <v>49</v>
      </c>
      <c r="I214" s="19" t="s">
        <v>45</v>
      </c>
      <c r="J214" s="25">
        <v>2008</v>
      </c>
      <c r="K214" s="19" t="s">
        <v>173</v>
      </c>
      <c r="L214" s="19">
        <v>1</v>
      </c>
      <c r="M214" s="19">
        <v>1</v>
      </c>
      <c r="N214" s="19">
        <v>1</v>
      </c>
      <c r="O214" s="15">
        <v>0</v>
      </c>
      <c r="P214" s="39">
        <f t="shared" si="10"/>
        <v>0.75</v>
      </c>
      <c r="Q214" s="40" t="str">
        <f t="shared" si="11"/>
        <v>MEDIO</v>
      </c>
    </row>
    <row r="215" spans="1:17" ht="12.75" x14ac:dyDescent="0.2">
      <c r="A215" s="5" t="s">
        <v>423</v>
      </c>
      <c r="B215" s="19">
        <v>53</v>
      </c>
      <c r="C215" s="19" t="str">
        <f t="shared" si="9"/>
        <v>Adulto</v>
      </c>
      <c r="D215" s="19" t="s">
        <v>41</v>
      </c>
      <c r="E215" s="19" t="s">
        <v>42</v>
      </c>
      <c r="F215" s="19" t="s">
        <v>43</v>
      </c>
      <c r="G215" s="19" t="s">
        <v>44</v>
      </c>
      <c r="H215" s="19" t="s">
        <v>51</v>
      </c>
      <c r="I215" s="19" t="s">
        <v>51</v>
      </c>
      <c r="J215" s="25">
        <v>2018</v>
      </c>
      <c r="K215" s="19" t="s">
        <v>173</v>
      </c>
      <c r="L215" s="19">
        <v>0</v>
      </c>
      <c r="M215" s="19">
        <v>0</v>
      </c>
      <c r="N215" s="19">
        <v>0</v>
      </c>
      <c r="O215" s="15">
        <v>0</v>
      </c>
      <c r="P215" s="39">
        <f t="shared" si="10"/>
        <v>0</v>
      </c>
      <c r="Q215" s="40" t="str">
        <f t="shared" si="11"/>
        <v>NINGUNO</v>
      </c>
    </row>
    <row r="216" spans="1:17" ht="12.75" x14ac:dyDescent="0.2">
      <c r="A216" s="5" t="s">
        <v>424</v>
      </c>
      <c r="B216" s="19">
        <v>47</v>
      </c>
      <c r="C216" s="19" t="str">
        <f t="shared" si="9"/>
        <v>Adulto</v>
      </c>
      <c r="D216" s="19" t="s">
        <v>48</v>
      </c>
      <c r="E216" s="19" t="s">
        <v>72</v>
      </c>
      <c r="F216" s="19" t="s">
        <v>43</v>
      </c>
      <c r="G216" s="19" t="s">
        <v>47</v>
      </c>
      <c r="H216" s="19" t="s">
        <v>45</v>
      </c>
      <c r="I216" s="19" t="s">
        <v>45</v>
      </c>
      <c r="J216" s="25">
        <v>2013</v>
      </c>
      <c r="K216" s="19" t="s">
        <v>174</v>
      </c>
      <c r="L216" s="19">
        <v>0</v>
      </c>
      <c r="M216" s="19">
        <v>0</v>
      </c>
      <c r="N216" s="19">
        <v>1</v>
      </c>
      <c r="O216" s="15">
        <v>1</v>
      </c>
      <c r="P216" s="39">
        <f t="shared" si="10"/>
        <v>0.5</v>
      </c>
      <c r="Q216" s="40" t="str">
        <f t="shared" si="11"/>
        <v>BAJO</v>
      </c>
    </row>
    <row r="217" spans="1:17" ht="12.75" x14ac:dyDescent="0.2">
      <c r="A217" s="5" t="s">
        <v>425</v>
      </c>
      <c r="B217" s="19">
        <v>77</v>
      </c>
      <c r="C217" s="19" t="str">
        <f t="shared" si="9"/>
        <v>Adulto Mayor</v>
      </c>
      <c r="D217" s="19" t="s">
        <v>41</v>
      </c>
      <c r="E217" s="19" t="s">
        <v>42</v>
      </c>
      <c r="F217" s="19" t="s">
        <v>43</v>
      </c>
      <c r="G217" s="19" t="s">
        <v>47</v>
      </c>
      <c r="H217" s="19" t="s">
        <v>65</v>
      </c>
      <c r="I217" s="19" t="s">
        <v>65</v>
      </c>
      <c r="J217" s="25">
        <v>2018</v>
      </c>
      <c r="K217" s="19" t="s">
        <v>173</v>
      </c>
      <c r="L217" s="19">
        <v>0</v>
      </c>
      <c r="M217" s="19">
        <v>0</v>
      </c>
      <c r="N217" s="19">
        <v>0</v>
      </c>
      <c r="O217" s="15">
        <v>0</v>
      </c>
      <c r="P217" s="39">
        <f t="shared" si="10"/>
        <v>0</v>
      </c>
      <c r="Q217" s="40" t="str">
        <f t="shared" si="11"/>
        <v>NINGUNO</v>
      </c>
    </row>
    <row r="218" spans="1:17" ht="12.75" x14ac:dyDescent="0.2">
      <c r="A218" s="5" t="s">
        <v>426</v>
      </c>
      <c r="B218" s="19">
        <v>24</v>
      </c>
      <c r="C218" s="19" t="str">
        <f t="shared" si="9"/>
        <v>Adulto Joven</v>
      </c>
      <c r="D218" s="19" t="s">
        <v>48</v>
      </c>
      <c r="E218" s="19" t="s">
        <v>60</v>
      </c>
      <c r="F218" s="19" t="s">
        <v>43</v>
      </c>
      <c r="G218" s="19" t="s">
        <v>44</v>
      </c>
      <c r="H218" s="19" t="s">
        <v>49</v>
      </c>
      <c r="I218" s="19" t="s">
        <v>51</v>
      </c>
      <c r="J218" s="25">
        <v>2010</v>
      </c>
      <c r="K218" s="19" t="s">
        <v>174</v>
      </c>
      <c r="L218" s="19">
        <v>0</v>
      </c>
      <c r="M218" s="19">
        <v>0</v>
      </c>
      <c r="N218" s="19">
        <v>0</v>
      </c>
      <c r="O218" s="15">
        <v>0</v>
      </c>
      <c r="P218" s="39">
        <f t="shared" si="10"/>
        <v>0</v>
      </c>
      <c r="Q218" s="40" t="str">
        <f t="shared" si="11"/>
        <v>NINGUNO</v>
      </c>
    </row>
    <row r="219" spans="1:17" ht="12.75" x14ac:dyDescent="0.2">
      <c r="A219" s="5" t="s">
        <v>427</v>
      </c>
      <c r="B219" s="19">
        <v>20</v>
      </c>
      <c r="C219" s="19" t="str">
        <f t="shared" si="9"/>
        <v>Adulto Joven</v>
      </c>
      <c r="D219" s="19" t="s">
        <v>48</v>
      </c>
      <c r="E219" s="19" t="s">
        <v>120</v>
      </c>
      <c r="F219" s="19" t="s">
        <v>43</v>
      </c>
      <c r="G219" s="19" t="s">
        <v>47</v>
      </c>
      <c r="H219" s="19" t="s">
        <v>49</v>
      </c>
      <c r="I219" s="19" t="s">
        <v>45</v>
      </c>
      <c r="J219" s="25">
        <v>2010</v>
      </c>
      <c r="K219" s="19" t="s">
        <v>173</v>
      </c>
      <c r="L219" s="19">
        <v>1</v>
      </c>
      <c r="M219" s="19">
        <v>0</v>
      </c>
      <c r="N219" s="19">
        <v>0</v>
      </c>
      <c r="O219" s="15">
        <v>1</v>
      </c>
      <c r="P219" s="39">
        <f t="shared" si="10"/>
        <v>0.5</v>
      </c>
      <c r="Q219" s="40" t="str">
        <f t="shared" si="11"/>
        <v>BAJO</v>
      </c>
    </row>
    <row r="220" spans="1:17" ht="12.75" x14ac:dyDescent="0.2">
      <c r="A220" s="5" t="s">
        <v>428</v>
      </c>
      <c r="B220" s="19">
        <v>51</v>
      </c>
      <c r="C220" s="19" t="str">
        <f t="shared" si="9"/>
        <v>Adulto</v>
      </c>
      <c r="D220" s="19" t="s">
        <v>48</v>
      </c>
      <c r="E220" s="19" t="s">
        <v>42</v>
      </c>
      <c r="F220" s="19" t="s">
        <v>43</v>
      </c>
      <c r="G220" s="19" t="s">
        <v>47</v>
      </c>
      <c r="H220" s="19" t="s">
        <v>51</v>
      </c>
      <c r="I220" s="19" t="s">
        <v>65</v>
      </c>
      <c r="J220" s="25">
        <v>2013</v>
      </c>
      <c r="K220" s="19" t="s">
        <v>173</v>
      </c>
      <c r="L220" s="19">
        <v>0</v>
      </c>
      <c r="M220" s="19">
        <v>0</v>
      </c>
      <c r="N220" s="19">
        <v>0</v>
      </c>
      <c r="O220" s="15">
        <v>0</v>
      </c>
      <c r="P220" s="39">
        <f t="shared" si="10"/>
        <v>0</v>
      </c>
      <c r="Q220" s="40" t="str">
        <f t="shared" si="11"/>
        <v>NINGUNO</v>
      </c>
    </row>
    <row r="221" spans="1:17" ht="12.75" x14ac:dyDescent="0.2">
      <c r="A221" s="5" t="s">
        <v>429</v>
      </c>
      <c r="B221" s="19">
        <v>19</v>
      </c>
      <c r="C221" s="19" t="str">
        <f t="shared" si="9"/>
        <v>Adulto Joven</v>
      </c>
      <c r="D221" s="19" t="s">
        <v>41</v>
      </c>
      <c r="E221" s="19" t="s">
        <v>125</v>
      </c>
      <c r="F221" s="19" t="s">
        <v>43</v>
      </c>
      <c r="G221" s="19" t="s">
        <v>44</v>
      </c>
      <c r="H221" s="19" t="s">
        <v>45</v>
      </c>
      <c r="I221" s="19" t="s">
        <v>45</v>
      </c>
      <c r="J221" s="25">
        <v>2010</v>
      </c>
      <c r="K221" s="19" t="s">
        <v>173</v>
      </c>
      <c r="L221" s="19">
        <v>0</v>
      </c>
      <c r="M221" s="19">
        <v>0</v>
      </c>
      <c r="N221" s="19">
        <v>0</v>
      </c>
      <c r="O221" s="15">
        <v>0</v>
      </c>
      <c r="P221" s="39">
        <f t="shared" si="10"/>
        <v>0</v>
      </c>
      <c r="Q221" s="40" t="str">
        <f t="shared" si="11"/>
        <v>NINGUNO</v>
      </c>
    </row>
    <row r="222" spans="1:17" ht="12.75" x14ac:dyDescent="0.2">
      <c r="A222" s="5" t="s">
        <v>430</v>
      </c>
      <c r="B222" s="19">
        <v>47</v>
      </c>
      <c r="C222" s="19" t="str">
        <f t="shared" si="9"/>
        <v>Adulto</v>
      </c>
      <c r="D222" s="19" t="s">
        <v>41</v>
      </c>
      <c r="E222" s="19" t="s">
        <v>72</v>
      </c>
      <c r="F222" s="19" t="s">
        <v>43</v>
      </c>
      <c r="G222" s="19" t="s">
        <v>44</v>
      </c>
      <c r="H222" s="19" t="s">
        <v>51</v>
      </c>
      <c r="I222" s="19" t="s">
        <v>51</v>
      </c>
      <c r="J222" s="25">
        <v>2010</v>
      </c>
      <c r="K222" s="19" t="s">
        <v>173</v>
      </c>
      <c r="L222" s="19">
        <v>0</v>
      </c>
      <c r="M222" s="19">
        <v>0</v>
      </c>
      <c r="N222" s="19">
        <v>0</v>
      </c>
      <c r="O222" s="15">
        <v>0</v>
      </c>
      <c r="P222" s="39">
        <f t="shared" si="10"/>
        <v>0</v>
      </c>
      <c r="Q222" s="40" t="str">
        <f t="shared" si="11"/>
        <v>NINGUNO</v>
      </c>
    </row>
    <row r="223" spans="1:17" ht="12.75" x14ac:dyDescent="0.2">
      <c r="A223" s="5" t="s">
        <v>431</v>
      </c>
      <c r="B223" s="19">
        <v>43</v>
      </c>
      <c r="C223" s="19" t="str">
        <f t="shared" si="9"/>
        <v>Adulto</v>
      </c>
      <c r="D223" s="19" t="s">
        <v>41</v>
      </c>
      <c r="E223" s="19" t="s">
        <v>72</v>
      </c>
      <c r="F223" s="19" t="s">
        <v>43</v>
      </c>
      <c r="G223" s="19" t="s">
        <v>44</v>
      </c>
      <c r="H223" s="19" t="s">
        <v>45</v>
      </c>
      <c r="I223" s="19" t="s">
        <v>51</v>
      </c>
      <c r="J223" s="25">
        <v>2015</v>
      </c>
      <c r="K223" s="19" t="s">
        <v>173</v>
      </c>
      <c r="L223" s="19">
        <v>0</v>
      </c>
      <c r="M223" s="19">
        <v>0</v>
      </c>
      <c r="N223" s="19">
        <v>0</v>
      </c>
      <c r="O223" s="15">
        <v>0</v>
      </c>
      <c r="P223" s="39">
        <f t="shared" si="10"/>
        <v>0</v>
      </c>
      <c r="Q223" s="40" t="str">
        <f t="shared" si="11"/>
        <v>NINGUNO</v>
      </c>
    </row>
    <row r="224" spans="1:17" ht="12.75" x14ac:dyDescent="0.2">
      <c r="A224" s="5" t="s">
        <v>432</v>
      </c>
      <c r="B224" s="19">
        <v>45</v>
      </c>
      <c r="C224" s="19" t="str">
        <f t="shared" si="9"/>
        <v>Adulto</v>
      </c>
      <c r="D224" s="19" t="s">
        <v>41</v>
      </c>
      <c r="E224" s="19" t="s">
        <v>72</v>
      </c>
      <c r="F224" s="19" t="s">
        <v>43</v>
      </c>
      <c r="G224" s="19" t="s">
        <v>70</v>
      </c>
      <c r="H224" s="19" t="s">
        <v>45</v>
      </c>
      <c r="I224" s="19" t="s">
        <v>51</v>
      </c>
      <c r="J224" s="25">
        <v>2005</v>
      </c>
      <c r="K224" s="19" t="s">
        <v>173</v>
      </c>
      <c r="L224" s="19">
        <v>0</v>
      </c>
      <c r="M224" s="19">
        <v>0</v>
      </c>
      <c r="N224" s="19">
        <v>0</v>
      </c>
      <c r="O224" s="15">
        <v>0</v>
      </c>
      <c r="P224" s="39">
        <f t="shared" si="10"/>
        <v>0</v>
      </c>
      <c r="Q224" s="40" t="str">
        <f t="shared" si="11"/>
        <v>NINGUNO</v>
      </c>
    </row>
    <row r="225" spans="1:17" ht="12.75" x14ac:dyDescent="0.2">
      <c r="A225" s="5" t="s">
        <v>433</v>
      </c>
      <c r="B225" s="19">
        <v>19</v>
      </c>
      <c r="C225" s="19" t="str">
        <f t="shared" si="9"/>
        <v>Adulto Joven</v>
      </c>
      <c r="D225" s="19" t="s">
        <v>41</v>
      </c>
      <c r="E225" s="19" t="s">
        <v>126</v>
      </c>
      <c r="F225" s="19" t="s">
        <v>43</v>
      </c>
      <c r="G225" s="19" t="s">
        <v>44</v>
      </c>
      <c r="H225" s="19" t="s">
        <v>45</v>
      </c>
      <c r="I225" s="19" t="s">
        <v>51</v>
      </c>
      <c r="J225" s="25">
        <v>2012</v>
      </c>
      <c r="K225" s="19" t="s">
        <v>173</v>
      </c>
      <c r="L225" s="19">
        <v>0</v>
      </c>
      <c r="M225" s="19">
        <v>0</v>
      </c>
      <c r="N225" s="19">
        <v>0</v>
      </c>
      <c r="O225" s="15">
        <v>0</v>
      </c>
      <c r="P225" s="39">
        <f t="shared" si="10"/>
        <v>0</v>
      </c>
      <c r="Q225" s="40" t="str">
        <f t="shared" si="11"/>
        <v>NINGUNO</v>
      </c>
    </row>
    <row r="226" spans="1:17" ht="15.75" customHeight="1" x14ac:dyDescent="0.2">
      <c r="A226" s="5" t="s">
        <v>434</v>
      </c>
      <c r="B226" s="19">
        <v>41</v>
      </c>
      <c r="C226" s="19" t="str">
        <f t="shared" si="9"/>
        <v>Adulto</v>
      </c>
      <c r="D226" s="19" t="s">
        <v>48</v>
      </c>
      <c r="E226" s="19" t="s">
        <v>72</v>
      </c>
      <c r="F226" s="19" t="s">
        <v>50</v>
      </c>
      <c r="G226" s="19" t="s">
        <v>70</v>
      </c>
      <c r="H226" s="19" t="s">
        <v>45</v>
      </c>
      <c r="I226" s="19" t="s">
        <v>45</v>
      </c>
      <c r="J226" s="25">
        <v>2010</v>
      </c>
      <c r="K226" s="19" t="s">
        <v>173</v>
      </c>
      <c r="L226" s="15">
        <v>0</v>
      </c>
      <c r="M226" s="15">
        <v>0</v>
      </c>
      <c r="N226" s="15">
        <v>1</v>
      </c>
      <c r="O226" s="15">
        <v>0</v>
      </c>
      <c r="P226" s="39">
        <f t="shared" si="10"/>
        <v>0.25</v>
      </c>
      <c r="Q226" s="40" t="str">
        <f t="shared" si="11"/>
        <v>NINGUNO</v>
      </c>
    </row>
    <row r="227" spans="1:17" ht="15.75" customHeight="1" x14ac:dyDescent="0.2">
      <c r="A227" s="5" t="s">
        <v>435</v>
      </c>
      <c r="B227" s="19">
        <v>65</v>
      </c>
      <c r="C227" s="19" t="str">
        <f t="shared" si="9"/>
        <v>Adulto Mayor</v>
      </c>
      <c r="D227" s="19" t="s">
        <v>41</v>
      </c>
      <c r="E227" s="19" t="s">
        <v>46</v>
      </c>
      <c r="F227" s="19" t="s">
        <v>43</v>
      </c>
      <c r="G227" s="19" t="s">
        <v>47</v>
      </c>
      <c r="H227" s="19" t="s">
        <v>51</v>
      </c>
      <c r="I227" s="19" t="s">
        <v>45</v>
      </c>
      <c r="J227" s="25">
        <v>2011</v>
      </c>
      <c r="K227" s="19" t="s">
        <v>173</v>
      </c>
      <c r="L227" s="15">
        <v>0</v>
      </c>
      <c r="M227" s="15">
        <v>0</v>
      </c>
      <c r="N227" s="15">
        <v>0</v>
      </c>
      <c r="O227" s="15">
        <v>0</v>
      </c>
      <c r="P227" s="39">
        <f t="shared" si="10"/>
        <v>0</v>
      </c>
      <c r="Q227" s="40" t="str">
        <f t="shared" si="11"/>
        <v>NINGUNO</v>
      </c>
    </row>
    <row r="228" spans="1:17" ht="15.75" customHeight="1" x14ac:dyDescent="0.2">
      <c r="A228" s="5" t="s">
        <v>436</v>
      </c>
      <c r="B228" s="19">
        <v>65</v>
      </c>
      <c r="C228" s="19"/>
      <c r="D228" s="19" t="s">
        <v>41</v>
      </c>
      <c r="E228" s="19" t="s">
        <v>102</v>
      </c>
      <c r="F228" s="19" t="s">
        <v>43</v>
      </c>
      <c r="G228" s="19" t="s">
        <v>44</v>
      </c>
      <c r="H228" s="19" t="s">
        <v>45</v>
      </c>
      <c r="I228" s="19" t="s">
        <v>45</v>
      </c>
      <c r="J228" s="25">
        <v>2012</v>
      </c>
      <c r="K228" s="19" t="s">
        <v>175</v>
      </c>
      <c r="L228" s="15">
        <v>0</v>
      </c>
      <c r="M228" s="15">
        <v>0</v>
      </c>
      <c r="N228" s="15">
        <v>1</v>
      </c>
      <c r="O228" s="15">
        <v>0</v>
      </c>
      <c r="P228" s="39">
        <f t="shared" si="10"/>
        <v>0.25</v>
      </c>
      <c r="Q228" s="40" t="str">
        <f t="shared" si="11"/>
        <v>NINGUNO</v>
      </c>
    </row>
    <row r="229" spans="1:17" ht="15.75" customHeight="1" x14ac:dyDescent="0.2">
      <c r="A229" s="5" t="s">
        <v>437</v>
      </c>
      <c r="B229" s="19">
        <v>22</v>
      </c>
      <c r="C229" s="19"/>
      <c r="D229" s="19" t="s">
        <v>41</v>
      </c>
      <c r="E229" s="19" t="s">
        <v>42</v>
      </c>
      <c r="F229" s="19" t="s">
        <v>43</v>
      </c>
      <c r="G229" s="19" t="s">
        <v>70</v>
      </c>
      <c r="H229" s="19" t="s">
        <v>45</v>
      </c>
      <c r="I229" s="19" t="s">
        <v>45</v>
      </c>
      <c r="J229" s="25">
        <v>2011</v>
      </c>
      <c r="K229" s="19" t="s">
        <v>174</v>
      </c>
      <c r="L229" s="15">
        <v>0</v>
      </c>
      <c r="M229" s="15">
        <v>0</v>
      </c>
      <c r="N229" s="15">
        <v>1</v>
      </c>
      <c r="O229" s="15">
        <v>1</v>
      </c>
      <c r="P229" s="39">
        <f t="shared" si="10"/>
        <v>0.5</v>
      </c>
      <c r="Q229" s="40" t="str">
        <f t="shared" si="11"/>
        <v>BAJO</v>
      </c>
    </row>
  </sheetData>
  <mergeCells count="1">
    <mergeCell ref="P2:Q2"/>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1B3FC-72D0-4C7A-90F3-3B9D13BB2CE9}">
  <sheetPr>
    <tabColor rgb="FFFFC000"/>
  </sheetPr>
  <dimension ref="A1:V229"/>
  <sheetViews>
    <sheetView topLeftCell="L1" workbookViewId="0">
      <selection activeCell="A234" sqref="A234"/>
    </sheetView>
  </sheetViews>
  <sheetFormatPr defaultRowHeight="12.75" x14ac:dyDescent="0.2"/>
  <cols>
    <col min="1" max="11" width="21.5703125" style="1" customWidth="1"/>
    <col min="12" max="12" width="9.140625" style="1"/>
    <col min="13" max="13" width="24.140625" style="1" customWidth="1"/>
    <col min="14" max="14" width="26.5703125" style="1" customWidth="1"/>
    <col min="15" max="15" width="12.7109375" style="1" customWidth="1"/>
    <col min="16" max="16" width="20.7109375" style="1" customWidth="1"/>
    <col min="17" max="17" width="12.42578125" style="1" customWidth="1"/>
    <col min="18" max="18" width="13.85546875" style="1" customWidth="1"/>
    <col min="19" max="20" width="13.85546875" style="75" customWidth="1"/>
    <col min="21" max="21" width="12" style="1" customWidth="1"/>
    <col min="22" max="22" width="12.140625" style="1" customWidth="1"/>
    <col min="23" max="16384" width="9.140625" style="1"/>
  </cols>
  <sheetData>
    <row r="1" spans="1:22" x14ac:dyDescent="0.2">
      <c r="A1" s="1">
        <v>1</v>
      </c>
      <c r="B1" s="1">
        <v>2</v>
      </c>
      <c r="C1" s="1">
        <v>3</v>
      </c>
      <c r="D1" s="1">
        <v>4</v>
      </c>
      <c r="E1" s="1">
        <v>5</v>
      </c>
      <c r="F1" s="1">
        <v>6</v>
      </c>
      <c r="G1" s="1">
        <v>7</v>
      </c>
      <c r="H1" s="1">
        <v>8</v>
      </c>
      <c r="I1" s="1">
        <v>9</v>
      </c>
      <c r="J1" s="1">
        <v>10</v>
      </c>
      <c r="K1" s="32">
        <f>ROUND(L1,2)</f>
        <v>0</v>
      </c>
    </row>
    <row r="2" spans="1:22" ht="34.5" customHeight="1" x14ac:dyDescent="0.2">
      <c r="L2" s="77" t="s">
        <v>14</v>
      </c>
      <c r="M2" s="77"/>
      <c r="N2" s="77"/>
      <c r="O2" s="79" t="s">
        <v>133</v>
      </c>
      <c r="P2" s="79"/>
      <c r="Q2" s="83" t="s">
        <v>146</v>
      </c>
      <c r="R2" s="83"/>
      <c r="S2" s="84" t="s">
        <v>157</v>
      </c>
      <c r="T2" s="84"/>
      <c r="U2" s="85" t="s">
        <v>167</v>
      </c>
      <c r="V2" s="85"/>
    </row>
    <row r="3" spans="1:22" x14ac:dyDescent="0.2">
      <c r="A3" s="1" t="s">
        <v>15</v>
      </c>
      <c r="B3" s="1" t="s">
        <v>16</v>
      </c>
      <c r="C3" s="1" t="s">
        <v>17</v>
      </c>
      <c r="D3" s="1" t="s">
        <v>18</v>
      </c>
      <c r="E3" s="1" t="s">
        <v>19</v>
      </c>
      <c r="F3" s="1" t="s">
        <v>20</v>
      </c>
      <c r="G3" s="1" t="s">
        <v>21</v>
      </c>
      <c r="H3" s="1" t="s">
        <v>22</v>
      </c>
      <c r="I3" s="1" t="s">
        <v>23</v>
      </c>
      <c r="J3" s="1" t="s">
        <v>24</v>
      </c>
      <c r="K3" s="3"/>
      <c r="L3" s="4" t="s">
        <v>39</v>
      </c>
      <c r="M3" s="4" t="s">
        <v>40</v>
      </c>
      <c r="N3" s="4" t="s">
        <v>40</v>
      </c>
      <c r="O3" s="34" t="s">
        <v>39</v>
      </c>
      <c r="P3" s="34" t="s">
        <v>40</v>
      </c>
      <c r="Q3" s="35" t="s">
        <v>39</v>
      </c>
      <c r="R3" s="35" t="s">
        <v>40</v>
      </c>
      <c r="S3" s="76" t="s">
        <v>39</v>
      </c>
      <c r="T3" s="76" t="s">
        <v>40</v>
      </c>
      <c r="U3" s="41" t="s">
        <v>39</v>
      </c>
      <c r="V3" s="41" t="s">
        <v>40</v>
      </c>
    </row>
    <row r="4" spans="1:22" x14ac:dyDescent="0.2">
      <c r="A4" s="5" t="s">
        <v>212</v>
      </c>
      <c r="B4" s="5">
        <v>55</v>
      </c>
      <c r="C4" s="6" t="str">
        <f>IF((B4&lt;18),"Niño/Adolescente",(IF(AND((B4&gt;17),(B4&lt;30)),"Adulto Joven",(IF(AND((B4&gt;29),(B4&lt;60)),"Adulto","Adulto Mayor")))))</f>
        <v>Adulto</v>
      </c>
      <c r="D4" s="5" t="s">
        <v>41</v>
      </c>
      <c r="E4" s="5" t="s">
        <v>42</v>
      </c>
      <c r="F4" s="5" t="s">
        <v>43</v>
      </c>
      <c r="G4" s="5" t="s">
        <v>44</v>
      </c>
      <c r="H4" s="5" t="s">
        <v>45</v>
      </c>
      <c r="I4" s="5" t="s">
        <v>45</v>
      </c>
      <c r="J4" s="5">
        <v>2017</v>
      </c>
      <c r="K4" s="32"/>
      <c r="L4" s="7">
        <v>0.79</v>
      </c>
      <c r="M4" s="8" t="s">
        <v>176</v>
      </c>
      <c r="N4" s="8" t="s">
        <v>177</v>
      </c>
      <c r="O4" s="33">
        <v>0.75</v>
      </c>
      <c r="P4" s="33" t="s">
        <v>185</v>
      </c>
      <c r="Q4" s="35">
        <v>0</v>
      </c>
      <c r="R4" s="35" t="s">
        <v>188</v>
      </c>
      <c r="S4" s="76">
        <v>0.25</v>
      </c>
      <c r="T4" s="76" t="s">
        <v>188</v>
      </c>
      <c r="U4" s="41">
        <v>0.25</v>
      </c>
      <c r="V4" s="41" t="s">
        <v>188</v>
      </c>
    </row>
    <row r="5" spans="1:22" x14ac:dyDescent="0.2">
      <c r="A5" s="5" t="s">
        <v>213</v>
      </c>
      <c r="B5" s="5">
        <v>18</v>
      </c>
      <c r="C5" s="6" t="str">
        <f t="shared" ref="C5:C68" si="0">IF((B5&lt;18),"Niño/Adolescente",(IF(AND((B5&gt;17),(B5&lt;30)),"Adulto Joven",(IF(AND((B5&gt;29),(B5&lt;60)),"Adulto","Adulto Mayor")))))</f>
        <v>Adulto Joven</v>
      </c>
      <c r="D5" s="5" t="s">
        <v>41</v>
      </c>
      <c r="E5" s="5" t="s">
        <v>46</v>
      </c>
      <c r="F5" s="5" t="s">
        <v>43</v>
      </c>
      <c r="G5" s="5" t="s">
        <v>47</v>
      </c>
      <c r="H5" s="5" t="s">
        <v>45</v>
      </c>
      <c r="I5" s="5" t="s">
        <v>45</v>
      </c>
      <c r="J5" s="5">
        <v>2016</v>
      </c>
      <c r="K5" s="32"/>
      <c r="L5" s="7">
        <v>0.64</v>
      </c>
      <c r="M5" s="8" t="s">
        <v>178</v>
      </c>
      <c r="N5" s="8" t="s">
        <v>177</v>
      </c>
      <c r="O5" s="33">
        <v>0.59</v>
      </c>
      <c r="P5" s="33" t="s">
        <v>185</v>
      </c>
      <c r="Q5" s="35">
        <v>0</v>
      </c>
      <c r="R5" s="35" t="s">
        <v>188</v>
      </c>
      <c r="S5" s="76">
        <v>0.5</v>
      </c>
      <c r="T5" s="76" t="s">
        <v>187</v>
      </c>
      <c r="U5" s="41">
        <v>0</v>
      </c>
      <c r="V5" s="41" t="s">
        <v>188</v>
      </c>
    </row>
    <row r="6" spans="1:22" x14ac:dyDescent="0.2">
      <c r="A6" s="5" t="s">
        <v>214</v>
      </c>
      <c r="B6" s="5">
        <v>25</v>
      </c>
      <c r="C6" s="6" t="str">
        <f t="shared" si="0"/>
        <v>Adulto Joven</v>
      </c>
      <c r="D6" s="5" t="s">
        <v>48</v>
      </c>
      <c r="E6" s="5" t="s">
        <v>42</v>
      </c>
      <c r="F6" s="5" t="s">
        <v>43</v>
      </c>
      <c r="G6" s="5" t="s">
        <v>44</v>
      </c>
      <c r="H6" s="5" t="s">
        <v>49</v>
      </c>
      <c r="I6" s="5" t="s">
        <v>45</v>
      </c>
      <c r="J6" s="5">
        <v>2011</v>
      </c>
      <c r="K6" s="32"/>
      <c r="L6" s="7">
        <v>0.79</v>
      </c>
      <c r="M6" s="8" t="s">
        <v>176</v>
      </c>
      <c r="N6" s="8" t="s">
        <v>177</v>
      </c>
      <c r="O6" s="33">
        <v>0.56000000000000005</v>
      </c>
      <c r="P6" s="33" t="s">
        <v>185</v>
      </c>
      <c r="Q6" s="35">
        <v>0</v>
      </c>
      <c r="R6" s="35" t="s">
        <v>188</v>
      </c>
      <c r="S6" s="76">
        <v>0.75</v>
      </c>
      <c r="T6" s="76" t="s">
        <v>185</v>
      </c>
      <c r="U6" s="41">
        <v>0.25</v>
      </c>
      <c r="V6" s="41" t="s">
        <v>188</v>
      </c>
    </row>
    <row r="7" spans="1:22" x14ac:dyDescent="0.2">
      <c r="A7" s="5" t="s">
        <v>215</v>
      </c>
      <c r="B7" s="5">
        <v>23</v>
      </c>
      <c r="C7" s="6" t="str">
        <f t="shared" si="0"/>
        <v>Adulto Joven</v>
      </c>
      <c r="D7" s="5" t="s">
        <v>48</v>
      </c>
      <c r="E7" s="5" t="s">
        <v>42</v>
      </c>
      <c r="F7" s="5" t="s">
        <v>43</v>
      </c>
      <c r="G7" s="5" t="s">
        <v>44</v>
      </c>
      <c r="H7" s="5" t="s">
        <v>45</v>
      </c>
      <c r="I7" s="5" t="s">
        <v>45</v>
      </c>
      <c r="J7" s="5">
        <v>2010</v>
      </c>
      <c r="K7" s="32"/>
      <c r="L7" s="7">
        <v>0.5</v>
      </c>
      <c r="M7" s="8" t="s">
        <v>179</v>
      </c>
      <c r="N7" s="8" t="s">
        <v>180</v>
      </c>
      <c r="O7" s="33">
        <v>0.79</v>
      </c>
      <c r="P7" s="33" t="s">
        <v>186</v>
      </c>
      <c r="Q7" s="35">
        <v>0</v>
      </c>
      <c r="R7" s="35" t="s">
        <v>188</v>
      </c>
      <c r="S7" s="76">
        <v>1</v>
      </c>
      <c r="T7" s="76" t="s">
        <v>186</v>
      </c>
      <c r="U7" s="41">
        <v>0.25</v>
      </c>
      <c r="V7" s="41" t="s">
        <v>188</v>
      </c>
    </row>
    <row r="8" spans="1:22" x14ac:dyDescent="0.2">
      <c r="A8" s="5" t="s">
        <v>216</v>
      </c>
      <c r="B8" s="5">
        <v>22</v>
      </c>
      <c r="C8" s="6" t="str">
        <f t="shared" si="0"/>
        <v>Adulto Joven</v>
      </c>
      <c r="D8" s="5" t="s">
        <v>48</v>
      </c>
      <c r="E8" s="5" t="s">
        <v>42</v>
      </c>
      <c r="F8" s="5" t="s">
        <v>50</v>
      </c>
      <c r="G8" s="5" t="s">
        <v>47</v>
      </c>
      <c r="H8" s="5" t="s">
        <v>49</v>
      </c>
      <c r="I8" s="5" t="s">
        <v>51</v>
      </c>
      <c r="J8" s="5">
        <v>2010</v>
      </c>
      <c r="K8" s="32"/>
      <c r="L8" s="7">
        <v>0.71</v>
      </c>
      <c r="M8" s="8" t="s">
        <v>178</v>
      </c>
      <c r="N8" s="8" t="s">
        <v>177</v>
      </c>
      <c r="O8" s="33">
        <v>0.89</v>
      </c>
      <c r="P8" s="33" t="s">
        <v>186</v>
      </c>
      <c r="Q8" s="35">
        <v>0</v>
      </c>
      <c r="R8" s="35" t="s">
        <v>188</v>
      </c>
      <c r="S8" s="76">
        <v>0.75</v>
      </c>
      <c r="T8" s="76" t="s">
        <v>185</v>
      </c>
      <c r="U8" s="41">
        <v>0.25</v>
      </c>
      <c r="V8" s="41" t="s">
        <v>188</v>
      </c>
    </row>
    <row r="9" spans="1:22" x14ac:dyDescent="0.2">
      <c r="A9" s="5" t="s">
        <v>217</v>
      </c>
      <c r="B9" s="5">
        <v>23</v>
      </c>
      <c r="C9" s="6" t="str">
        <f t="shared" si="0"/>
        <v>Adulto Joven</v>
      </c>
      <c r="D9" s="5" t="s">
        <v>48</v>
      </c>
      <c r="E9" s="5" t="s">
        <v>42</v>
      </c>
      <c r="F9" s="5" t="s">
        <v>50</v>
      </c>
      <c r="G9" s="5" t="s">
        <v>44</v>
      </c>
      <c r="H9" s="5" t="s">
        <v>45</v>
      </c>
      <c r="I9" s="5" t="s">
        <v>49</v>
      </c>
      <c r="J9" s="5">
        <v>2014</v>
      </c>
      <c r="K9" s="32"/>
      <c r="L9" s="7">
        <v>0.79</v>
      </c>
      <c r="M9" s="8" t="s">
        <v>176</v>
      </c>
      <c r="N9" s="8" t="s">
        <v>177</v>
      </c>
      <c r="O9" s="33">
        <v>0.8</v>
      </c>
      <c r="P9" s="33" t="s">
        <v>186</v>
      </c>
      <c r="Q9" s="35">
        <v>0.45</v>
      </c>
      <c r="R9" s="35" t="s">
        <v>187</v>
      </c>
      <c r="S9" s="76">
        <v>0.75</v>
      </c>
      <c r="T9" s="76" t="s">
        <v>185</v>
      </c>
      <c r="U9" s="41">
        <v>0.25</v>
      </c>
      <c r="V9" s="41" t="s">
        <v>188</v>
      </c>
    </row>
    <row r="10" spans="1:22" x14ac:dyDescent="0.2">
      <c r="A10" s="5" t="s">
        <v>218</v>
      </c>
      <c r="B10" s="5">
        <v>19</v>
      </c>
      <c r="C10" s="6" t="str">
        <f t="shared" si="0"/>
        <v>Adulto Joven</v>
      </c>
      <c r="D10" s="5" t="s">
        <v>41</v>
      </c>
      <c r="E10" s="5" t="s">
        <v>42</v>
      </c>
      <c r="F10" s="5" t="s">
        <v>43</v>
      </c>
      <c r="G10" s="5" t="s">
        <v>44</v>
      </c>
      <c r="H10" s="5" t="s">
        <v>45</v>
      </c>
      <c r="I10" s="5" t="s">
        <v>45</v>
      </c>
      <c r="J10" s="5">
        <v>2014</v>
      </c>
      <c r="K10" s="32"/>
      <c r="L10" s="7">
        <v>0.71</v>
      </c>
      <c r="M10" s="8" t="s">
        <v>178</v>
      </c>
      <c r="N10" s="8" t="s">
        <v>177</v>
      </c>
      <c r="O10" s="33">
        <v>0.7</v>
      </c>
      <c r="P10" s="33" t="s">
        <v>185</v>
      </c>
      <c r="Q10" s="35">
        <v>0</v>
      </c>
      <c r="R10" s="35" t="s">
        <v>188</v>
      </c>
      <c r="S10" s="76">
        <v>0</v>
      </c>
      <c r="T10" s="76" t="s">
        <v>188</v>
      </c>
      <c r="U10" s="41">
        <v>0</v>
      </c>
      <c r="V10" s="41" t="s">
        <v>188</v>
      </c>
    </row>
    <row r="11" spans="1:22" x14ac:dyDescent="0.2">
      <c r="A11" s="5" t="s">
        <v>219</v>
      </c>
      <c r="B11" s="5">
        <v>19</v>
      </c>
      <c r="C11" s="6" t="str">
        <f t="shared" si="0"/>
        <v>Adulto Joven</v>
      </c>
      <c r="D11" s="5" t="s">
        <v>41</v>
      </c>
      <c r="E11" s="5" t="s">
        <v>53</v>
      </c>
      <c r="F11" s="5" t="s">
        <v>43</v>
      </c>
      <c r="G11" s="5" t="s">
        <v>47</v>
      </c>
      <c r="H11" s="5" t="s">
        <v>51</v>
      </c>
      <c r="I11" s="5" t="s">
        <v>45</v>
      </c>
      <c r="J11" s="5">
        <v>2012</v>
      </c>
      <c r="K11" s="32"/>
      <c r="L11" s="7">
        <v>0.71</v>
      </c>
      <c r="M11" s="8" t="s">
        <v>178</v>
      </c>
      <c r="N11" s="8" t="s">
        <v>177</v>
      </c>
      <c r="O11" s="33">
        <v>0.5</v>
      </c>
      <c r="P11" s="33" t="s">
        <v>185</v>
      </c>
      <c r="Q11" s="35">
        <v>0</v>
      </c>
      <c r="R11" s="35" t="s">
        <v>188</v>
      </c>
      <c r="S11" s="76">
        <v>0.5</v>
      </c>
      <c r="T11" s="76" t="s">
        <v>187</v>
      </c>
      <c r="U11" s="41">
        <v>0</v>
      </c>
      <c r="V11" s="41" t="s">
        <v>188</v>
      </c>
    </row>
    <row r="12" spans="1:22" x14ac:dyDescent="0.2">
      <c r="A12" s="5" t="s">
        <v>220</v>
      </c>
      <c r="B12" s="5">
        <v>20</v>
      </c>
      <c r="C12" s="6" t="str">
        <f t="shared" si="0"/>
        <v>Adulto Joven</v>
      </c>
      <c r="D12" s="5" t="s">
        <v>41</v>
      </c>
      <c r="E12" s="5" t="s">
        <v>42</v>
      </c>
      <c r="F12" s="5" t="s">
        <v>43</v>
      </c>
      <c r="G12" s="5" t="s">
        <v>47</v>
      </c>
      <c r="H12" s="5" t="s">
        <v>51</v>
      </c>
      <c r="I12" s="5" t="s">
        <v>45</v>
      </c>
      <c r="J12" s="5">
        <v>2015</v>
      </c>
      <c r="K12" s="32"/>
      <c r="L12" s="7">
        <v>0.61</v>
      </c>
      <c r="M12" s="8" t="s">
        <v>178</v>
      </c>
      <c r="N12" s="8" t="s">
        <v>177</v>
      </c>
      <c r="O12" s="33">
        <v>0.75</v>
      </c>
      <c r="P12" s="33" t="s">
        <v>185</v>
      </c>
      <c r="Q12" s="35">
        <v>0</v>
      </c>
      <c r="R12" s="35" t="s">
        <v>188</v>
      </c>
      <c r="S12" s="76">
        <v>0</v>
      </c>
      <c r="T12" s="76" t="s">
        <v>188</v>
      </c>
      <c r="U12" s="41">
        <v>0.25</v>
      </c>
      <c r="V12" s="41" t="s">
        <v>188</v>
      </c>
    </row>
    <row r="13" spans="1:22" x14ac:dyDescent="0.2">
      <c r="A13" s="5" t="s">
        <v>221</v>
      </c>
      <c r="B13" s="5">
        <v>18</v>
      </c>
      <c r="C13" s="6" t="str">
        <f t="shared" si="0"/>
        <v>Adulto Joven</v>
      </c>
      <c r="D13" s="5" t="s">
        <v>48</v>
      </c>
      <c r="E13" s="5" t="s">
        <v>42</v>
      </c>
      <c r="F13" s="5" t="s">
        <v>43</v>
      </c>
      <c r="G13" s="5" t="s">
        <v>47</v>
      </c>
      <c r="H13" s="5" t="s">
        <v>45</v>
      </c>
      <c r="I13" s="5" t="s">
        <v>45</v>
      </c>
      <c r="J13" s="5">
        <v>2010</v>
      </c>
      <c r="K13" s="32"/>
      <c r="L13" s="7">
        <v>0.86</v>
      </c>
      <c r="M13" s="8" t="s">
        <v>176</v>
      </c>
      <c r="N13" s="8" t="s">
        <v>181</v>
      </c>
      <c r="O13" s="33">
        <v>0.65</v>
      </c>
      <c r="P13" s="33" t="s">
        <v>185</v>
      </c>
      <c r="Q13" s="35">
        <v>0</v>
      </c>
      <c r="R13" s="35" t="s">
        <v>188</v>
      </c>
      <c r="S13" s="76">
        <v>0.25</v>
      </c>
      <c r="T13" s="76" t="s">
        <v>188</v>
      </c>
      <c r="U13" s="41">
        <v>0.25</v>
      </c>
      <c r="V13" s="41" t="s">
        <v>188</v>
      </c>
    </row>
    <row r="14" spans="1:22" x14ac:dyDescent="0.2">
      <c r="A14" s="5" t="s">
        <v>222</v>
      </c>
      <c r="B14" s="5">
        <v>20</v>
      </c>
      <c r="C14" s="6" t="str">
        <f t="shared" si="0"/>
        <v>Adulto Joven</v>
      </c>
      <c r="D14" s="5" t="s">
        <v>48</v>
      </c>
      <c r="E14" s="5" t="s">
        <v>57</v>
      </c>
      <c r="F14" s="5" t="s">
        <v>43</v>
      </c>
      <c r="G14" s="5" t="s">
        <v>44</v>
      </c>
      <c r="H14" s="5" t="s">
        <v>51</v>
      </c>
      <c r="I14" s="5" t="s">
        <v>45</v>
      </c>
      <c r="J14" s="5">
        <v>2012</v>
      </c>
      <c r="K14" s="32"/>
      <c r="L14" s="7">
        <v>0.61</v>
      </c>
      <c r="M14" s="8" t="s">
        <v>178</v>
      </c>
      <c r="N14" s="8" t="s">
        <v>177</v>
      </c>
      <c r="O14" s="33">
        <v>0.72</v>
      </c>
      <c r="P14" s="33" t="s">
        <v>185</v>
      </c>
      <c r="Q14" s="35">
        <v>0</v>
      </c>
      <c r="R14" s="35" t="s">
        <v>188</v>
      </c>
      <c r="S14" s="76">
        <v>0.5</v>
      </c>
      <c r="T14" s="76" t="s">
        <v>187</v>
      </c>
      <c r="U14" s="41">
        <v>0.25</v>
      </c>
      <c r="V14" s="41" t="s">
        <v>188</v>
      </c>
    </row>
    <row r="15" spans="1:22" x14ac:dyDescent="0.2">
      <c r="A15" s="5" t="s">
        <v>223</v>
      </c>
      <c r="B15" s="5">
        <v>19</v>
      </c>
      <c r="C15" s="6" t="str">
        <f t="shared" si="0"/>
        <v>Adulto Joven</v>
      </c>
      <c r="D15" s="5" t="s">
        <v>41</v>
      </c>
      <c r="E15" s="5" t="s">
        <v>59</v>
      </c>
      <c r="F15" s="5" t="s">
        <v>43</v>
      </c>
      <c r="G15" s="5" t="s">
        <v>47</v>
      </c>
      <c r="H15" s="5" t="s">
        <v>45</v>
      </c>
      <c r="I15" s="5" t="s">
        <v>45</v>
      </c>
      <c r="J15" s="5">
        <v>2011</v>
      </c>
      <c r="K15" s="32"/>
      <c r="L15" s="7">
        <v>0.56999999999999995</v>
      </c>
      <c r="M15" s="8" t="s">
        <v>178</v>
      </c>
      <c r="N15" s="8" t="s">
        <v>180</v>
      </c>
      <c r="O15" s="33">
        <v>0.39</v>
      </c>
      <c r="P15" s="33" t="s">
        <v>187</v>
      </c>
      <c r="Q15" s="35">
        <v>0</v>
      </c>
      <c r="R15" s="35" t="s">
        <v>188</v>
      </c>
      <c r="S15" s="76">
        <v>0.75</v>
      </c>
      <c r="T15" s="76" t="s">
        <v>185</v>
      </c>
      <c r="U15" s="41">
        <v>0</v>
      </c>
      <c r="V15" s="41" t="s">
        <v>188</v>
      </c>
    </row>
    <row r="16" spans="1:22" x14ac:dyDescent="0.2">
      <c r="A16" s="5" t="s">
        <v>224</v>
      </c>
      <c r="B16" s="5">
        <v>48</v>
      </c>
      <c r="C16" s="6" t="str">
        <f t="shared" si="0"/>
        <v>Adulto</v>
      </c>
      <c r="D16" s="5" t="s">
        <v>41</v>
      </c>
      <c r="E16" s="5" t="s">
        <v>60</v>
      </c>
      <c r="F16" s="5" t="s">
        <v>43</v>
      </c>
      <c r="G16" s="5" t="s">
        <v>47</v>
      </c>
      <c r="H16" s="5" t="s">
        <v>51</v>
      </c>
      <c r="I16" s="5" t="s">
        <v>51</v>
      </c>
      <c r="J16" s="5">
        <v>2017</v>
      </c>
      <c r="K16" s="32"/>
      <c r="L16" s="7">
        <v>0.54</v>
      </c>
      <c r="M16" s="8" t="s">
        <v>178</v>
      </c>
      <c r="N16" s="8" t="s">
        <v>180</v>
      </c>
      <c r="O16" s="33">
        <v>0.4</v>
      </c>
      <c r="P16" s="33" t="s">
        <v>187</v>
      </c>
      <c r="Q16" s="35">
        <v>0</v>
      </c>
      <c r="R16" s="35" t="s">
        <v>188</v>
      </c>
      <c r="S16" s="76">
        <v>0</v>
      </c>
      <c r="T16" s="76" t="s">
        <v>188</v>
      </c>
      <c r="U16" s="41">
        <v>0</v>
      </c>
      <c r="V16" s="41" t="s">
        <v>188</v>
      </c>
    </row>
    <row r="17" spans="1:22" x14ac:dyDescent="0.2">
      <c r="A17" s="5" t="s">
        <v>225</v>
      </c>
      <c r="B17" s="5">
        <v>20</v>
      </c>
      <c r="C17" s="6" t="str">
        <f t="shared" si="0"/>
        <v>Adulto Joven</v>
      </c>
      <c r="D17" s="5" t="s">
        <v>48</v>
      </c>
      <c r="E17" s="5" t="s">
        <v>46</v>
      </c>
      <c r="F17" s="5" t="s">
        <v>50</v>
      </c>
      <c r="G17" s="5" t="s">
        <v>44</v>
      </c>
      <c r="H17" s="5" t="s">
        <v>51</v>
      </c>
      <c r="I17" s="5" t="s">
        <v>45</v>
      </c>
      <c r="J17" s="5">
        <v>2011</v>
      </c>
      <c r="K17" s="32"/>
      <c r="L17" s="7">
        <v>0.75</v>
      </c>
      <c r="M17" s="8" t="s">
        <v>178</v>
      </c>
      <c r="N17" s="8" t="s">
        <v>177</v>
      </c>
      <c r="O17" s="33">
        <v>0.78</v>
      </c>
      <c r="P17" s="33" t="s">
        <v>186</v>
      </c>
      <c r="Q17" s="35">
        <v>0</v>
      </c>
      <c r="R17" s="35" t="s">
        <v>188</v>
      </c>
      <c r="S17" s="76">
        <v>0.5</v>
      </c>
      <c r="T17" s="76" t="s">
        <v>187</v>
      </c>
      <c r="U17" s="41">
        <v>0</v>
      </c>
      <c r="V17" s="41" t="s">
        <v>188</v>
      </c>
    </row>
    <row r="18" spans="1:22" x14ac:dyDescent="0.2">
      <c r="A18" s="5" t="s">
        <v>226</v>
      </c>
      <c r="B18" s="5">
        <v>19</v>
      </c>
      <c r="C18" s="6" t="str">
        <f t="shared" si="0"/>
        <v>Adulto Joven</v>
      </c>
      <c r="D18" s="5" t="s">
        <v>48</v>
      </c>
      <c r="E18" s="5" t="s">
        <v>61</v>
      </c>
      <c r="F18" s="5" t="s">
        <v>50</v>
      </c>
      <c r="G18" s="5" t="s">
        <v>44</v>
      </c>
      <c r="H18" s="5" t="s">
        <v>51</v>
      </c>
      <c r="I18" s="5" t="s">
        <v>51</v>
      </c>
      <c r="J18" s="5">
        <v>2011</v>
      </c>
      <c r="K18" s="32"/>
      <c r="L18" s="7">
        <v>0.39</v>
      </c>
      <c r="M18" s="8" t="s">
        <v>179</v>
      </c>
      <c r="N18" s="8" t="s">
        <v>182</v>
      </c>
      <c r="O18" s="33">
        <v>0.7</v>
      </c>
      <c r="P18" s="33" t="s">
        <v>185</v>
      </c>
      <c r="Q18" s="35">
        <v>0</v>
      </c>
      <c r="R18" s="35" t="s">
        <v>188</v>
      </c>
      <c r="S18" s="76">
        <v>0.75</v>
      </c>
      <c r="T18" s="76" t="s">
        <v>185</v>
      </c>
      <c r="U18" s="41">
        <v>0</v>
      </c>
      <c r="V18" s="41" t="s">
        <v>188</v>
      </c>
    </row>
    <row r="19" spans="1:22" x14ac:dyDescent="0.2">
      <c r="A19" s="5" t="s">
        <v>227</v>
      </c>
      <c r="B19" s="5">
        <v>41</v>
      </c>
      <c r="C19" s="6" t="str">
        <f t="shared" si="0"/>
        <v>Adulto</v>
      </c>
      <c r="D19" s="5" t="s">
        <v>48</v>
      </c>
      <c r="E19" s="5" t="s">
        <v>42</v>
      </c>
      <c r="F19" s="5" t="s">
        <v>43</v>
      </c>
      <c r="G19" s="5" t="s">
        <v>47</v>
      </c>
      <c r="H19" s="5" t="s">
        <v>51</v>
      </c>
      <c r="I19" s="5" t="s">
        <v>51</v>
      </c>
      <c r="J19" s="5">
        <v>2016</v>
      </c>
      <c r="K19" s="32"/>
      <c r="L19" s="7">
        <v>0.79</v>
      </c>
      <c r="M19" s="8" t="s">
        <v>176</v>
      </c>
      <c r="N19" s="8" t="s">
        <v>177</v>
      </c>
      <c r="O19" s="33">
        <v>0.41</v>
      </c>
      <c r="P19" s="33" t="s">
        <v>187</v>
      </c>
      <c r="Q19" s="35">
        <v>0</v>
      </c>
      <c r="R19" s="35" t="s">
        <v>188</v>
      </c>
      <c r="S19" s="76">
        <v>0</v>
      </c>
      <c r="T19" s="76" t="s">
        <v>188</v>
      </c>
      <c r="U19" s="41">
        <v>0</v>
      </c>
      <c r="V19" s="41" t="s">
        <v>188</v>
      </c>
    </row>
    <row r="20" spans="1:22" x14ac:dyDescent="0.2">
      <c r="A20" s="5" t="s">
        <v>228</v>
      </c>
      <c r="B20" s="5">
        <v>19</v>
      </c>
      <c r="C20" s="6" t="str">
        <f t="shared" si="0"/>
        <v>Adulto Joven</v>
      </c>
      <c r="D20" s="5" t="s">
        <v>48</v>
      </c>
      <c r="E20" s="5" t="s">
        <v>46</v>
      </c>
      <c r="F20" s="5" t="s">
        <v>43</v>
      </c>
      <c r="G20" s="5" t="s">
        <v>47</v>
      </c>
      <c r="H20" s="5" t="s">
        <v>45</v>
      </c>
      <c r="I20" s="5" t="s">
        <v>45</v>
      </c>
      <c r="J20" s="5">
        <v>2011</v>
      </c>
      <c r="K20" s="32"/>
      <c r="L20" s="7">
        <v>0.71</v>
      </c>
      <c r="M20" s="8" t="s">
        <v>178</v>
      </c>
      <c r="N20" s="8" t="s">
        <v>177</v>
      </c>
      <c r="O20" s="33">
        <v>0.75</v>
      </c>
      <c r="P20" s="33" t="s">
        <v>185</v>
      </c>
      <c r="Q20" s="35">
        <v>0.53</v>
      </c>
      <c r="R20" s="35" t="s">
        <v>185</v>
      </c>
      <c r="S20" s="76">
        <v>0.5</v>
      </c>
      <c r="T20" s="76" t="s">
        <v>187</v>
      </c>
      <c r="U20" s="41">
        <v>0</v>
      </c>
      <c r="V20" s="41" t="s">
        <v>188</v>
      </c>
    </row>
    <row r="21" spans="1:22" x14ac:dyDescent="0.2">
      <c r="A21" s="5" t="s">
        <v>229</v>
      </c>
      <c r="B21" s="5">
        <v>22</v>
      </c>
      <c r="C21" s="6" t="str">
        <f t="shared" si="0"/>
        <v>Adulto Joven</v>
      </c>
      <c r="D21" s="5" t="s">
        <v>48</v>
      </c>
      <c r="E21" s="5" t="s">
        <v>62</v>
      </c>
      <c r="F21" s="5" t="s">
        <v>43</v>
      </c>
      <c r="G21" s="5" t="s">
        <v>47</v>
      </c>
      <c r="H21" s="5" t="s">
        <v>45</v>
      </c>
      <c r="I21" s="5" t="s">
        <v>51</v>
      </c>
      <c r="J21" s="5">
        <v>2012</v>
      </c>
      <c r="K21" s="32"/>
      <c r="L21" s="7">
        <v>0.71</v>
      </c>
      <c r="M21" s="8" t="s">
        <v>178</v>
      </c>
      <c r="N21" s="8" t="s">
        <v>177</v>
      </c>
      <c r="O21" s="33">
        <v>0.52</v>
      </c>
      <c r="P21" s="33" t="s">
        <v>185</v>
      </c>
      <c r="Q21" s="35">
        <v>0</v>
      </c>
      <c r="R21" s="35" t="s">
        <v>188</v>
      </c>
      <c r="S21" s="76">
        <v>0.5</v>
      </c>
      <c r="T21" s="76" t="s">
        <v>187</v>
      </c>
      <c r="U21" s="41">
        <v>0</v>
      </c>
      <c r="V21" s="41" t="s">
        <v>188</v>
      </c>
    </row>
    <row r="22" spans="1:22" x14ac:dyDescent="0.2">
      <c r="A22" s="5" t="s">
        <v>230</v>
      </c>
      <c r="B22" s="5">
        <v>22</v>
      </c>
      <c r="C22" s="6" t="str">
        <f t="shared" si="0"/>
        <v>Adulto Joven</v>
      </c>
      <c r="D22" s="5" t="s">
        <v>48</v>
      </c>
      <c r="E22" s="5" t="s">
        <v>63</v>
      </c>
      <c r="F22" s="5" t="s">
        <v>43</v>
      </c>
      <c r="G22" s="5" t="s">
        <v>47</v>
      </c>
      <c r="H22" s="5" t="s">
        <v>45</v>
      </c>
      <c r="I22" s="5" t="s">
        <v>51</v>
      </c>
      <c r="J22" s="5">
        <v>2011</v>
      </c>
      <c r="K22" s="32"/>
      <c r="L22" s="7">
        <v>0.75</v>
      </c>
      <c r="M22" s="8" t="s">
        <v>178</v>
      </c>
      <c r="N22" s="8" t="s">
        <v>177</v>
      </c>
      <c r="O22" s="33">
        <v>0.47</v>
      </c>
      <c r="P22" s="33" t="s">
        <v>187</v>
      </c>
      <c r="Q22" s="35">
        <v>0</v>
      </c>
      <c r="R22" s="35" t="s">
        <v>188</v>
      </c>
      <c r="S22" s="76">
        <v>0.75</v>
      </c>
      <c r="T22" s="76" t="s">
        <v>185</v>
      </c>
      <c r="U22" s="41">
        <v>0</v>
      </c>
      <c r="V22" s="41" t="s">
        <v>188</v>
      </c>
    </row>
    <row r="23" spans="1:22" x14ac:dyDescent="0.2">
      <c r="A23" s="5" t="s">
        <v>231</v>
      </c>
      <c r="B23" s="5">
        <v>23</v>
      </c>
      <c r="C23" s="6" t="str">
        <f t="shared" si="0"/>
        <v>Adulto Joven</v>
      </c>
      <c r="D23" s="5" t="s">
        <v>48</v>
      </c>
      <c r="E23" s="5" t="s">
        <v>42</v>
      </c>
      <c r="F23" s="5" t="s">
        <v>43</v>
      </c>
      <c r="G23" s="5" t="s">
        <v>44</v>
      </c>
      <c r="H23" s="5" t="s">
        <v>45</v>
      </c>
      <c r="I23" s="5" t="s">
        <v>51</v>
      </c>
      <c r="J23" s="5">
        <v>2012</v>
      </c>
      <c r="K23" s="32"/>
      <c r="L23" s="7">
        <v>0.71</v>
      </c>
      <c r="M23" s="8" t="s">
        <v>178</v>
      </c>
      <c r="N23" s="8" t="s">
        <v>177</v>
      </c>
      <c r="O23" s="33">
        <v>0.79</v>
      </c>
      <c r="P23" s="33" t="s">
        <v>186</v>
      </c>
      <c r="Q23" s="35">
        <v>0</v>
      </c>
      <c r="R23" s="35" t="s">
        <v>188</v>
      </c>
      <c r="S23" s="76">
        <v>0.25</v>
      </c>
      <c r="T23" s="76" t="s">
        <v>188</v>
      </c>
      <c r="U23" s="41">
        <v>0</v>
      </c>
      <c r="V23" s="41" t="s">
        <v>188</v>
      </c>
    </row>
    <row r="24" spans="1:22" x14ac:dyDescent="0.2">
      <c r="A24" s="5" t="s">
        <v>232</v>
      </c>
      <c r="B24" s="5">
        <v>23</v>
      </c>
      <c r="C24" s="6" t="str">
        <f t="shared" si="0"/>
        <v>Adulto Joven</v>
      </c>
      <c r="D24" s="5" t="s">
        <v>48</v>
      </c>
      <c r="E24" s="5" t="s">
        <v>64</v>
      </c>
      <c r="F24" s="5" t="s">
        <v>50</v>
      </c>
      <c r="G24" s="5" t="s">
        <v>44</v>
      </c>
      <c r="H24" s="5" t="s">
        <v>45</v>
      </c>
      <c r="I24" s="5" t="s">
        <v>45</v>
      </c>
      <c r="J24" s="5">
        <v>2012</v>
      </c>
      <c r="K24" s="32"/>
      <c r="L24" s="7">
        <v>0.89</v>
      </c>
      <c r="M24" s="8" t="s">
        <v>176</v>
      </c>
      <c r="N24" s="8" t="s">
        <v>181</v>
      </c>
      <c r="O24" s="33">
        <v>0.63</v>
      </c>
      <c r="P24" s="33" t="s">
        <v>185</v>
      </c>
      <c r="Q24" s="35">
        <v>0</v>
      </c>
      <c r="R24" s="35" t="s">
        <v>188</v>
      </c>
      <c r="S24" s="76">
        <v>0</v>
      </c>
      <c r="T24" s="76" t="s">
        <v>188</v>
      </c>
      <c r="U24" s="41">
        <v>0.25</v>
      </c>
      <c r="V24" s="41" t="s">
        <v>188</v>
      </c>
    </row>
    <row r="25" spans="1:22" x14ac:dyDescent="0.2">
      <c r="A25" s="5" t="s">
        <v>233</v>
      </c>
      <c r="B25" s="5">
        <v>22</v>
      </c>
      <c r="C25" s="6" t="str">
        <f t="shared" si="0"/>
        <v>Adulto Joven</v>
      </c>
      <c r="D25" s="5" t="s">
        <v>41</v>
      </c>
      <c r="E25" s="5" t="s">
        <v>42</v>
      </c>
      <c r="F25" s="5" t="s">
        <v>43</v>
      </c>
      <c r="G25" s="5" t="s">
        <v>44</v>
      </c>
      <c r="H25" s="5" t="s">
        <v>51</v>
      </c>
      <c r="I25" s="5" t="s">
        <v>65</v>
      </c>
      <c r="J25" s="5">
        <v>2015</v>
      </c>
      <c r="K25" s="32"/>
      <c r="L25" s="7">
        <v>0.82</v>
      </c>
      <c r="M25" s="8" t="s">
        <v>176</v>
      </c>
      <c r="N25" s="8" t="s">
        <v>181</v>
      </c>
      <c r="O25" s="33">
        <v>0.49</v>
      </c>
      <c r="P25" s="33" t="s">
        <v>187</v>
      </c>
      <c r="Q25" s="35">
        <v>0.1</v>
      </c>
      <c r="R25" s="35" t="s">
        <v>188</v>
      </c>
      <c r="S25" s="76">
        <v>0.25</v>
      </c>
      <c r="T25" s="76" t="s">
        <v>188</v>
      </c>
      <c r="U25" s="41">
        <v>0</v>
      </c>
      <c r="V25" s="41" t="s">
        <v>188</v>
      </c>
    </row>
    <row r="26" spans="1:22" x14ac:dyDescent="0.2">
      <c r="A26" s="5" t="s">
        <v>234</v>
      </c>
      <c r="B26" s="5">
        <v>20</v>
      </c>
      <c r="C26" s="6" t="str">
        <f t="shared" si="0"/>
        <v>Adulto Joven</v>
      </c>
      <c r="D26" s="5" t="s">
        <v>48</v>
      </c>
      <c r="E26" s="5" t="s">
        <v>66</v>
      </c>
      <c r="F26" s="5" t="s">
        <v>43</v>
      </c>
      <c r="G26" s="5" t="s">
        <v>44</v>
      </c>
      <c r="H26" s="5" t="s">
        <v>45</v>
      </c>
      <c r="I26" s="5" t="s">
        <v>51</v>
      </c>
      <c r="J26" s="5">
        <v>2015</v>
      </c>
      <c r="K26" s="32"/>
      <c r="L26" s="7">
        <v>0.86</v>
      </c>
      <c r="M26" s="8" t="s">
        <v>176</v>
      </c>
      <c r="N26" s="8" t="s">
        <v>181</v>
      </c>
      <c r="O26" s="33">
        <v>0.65</v>
      </c>
      <c r="P26" s="33" t="s">
        <v>185</v>
      </c>
      <c r="Q26" s="35">
        <v>0.47</v>
      </c>
      <c r="R26" s="35" t="s">
        <v>187</v>
      </c>
      <c r="S26" s="76">
        <v>0.5</v>
      </c>
      <c r="T26" s="76" t="s">
        <v>187</v>
      </c>
      <c r="U26" s="41">
        <v>0.25</v>
      </c>
      <c r="V26" s="41" t="s">
        <v>188</v>
      </c>
    </row>
    <row r="27" spans="1:22" x14ac:dyDescent="0.2">
      <c r="A27" s="5" t="s">
        <v>235</v>
      </c>
      <c r="B27" s="5">
        <v>19</v>
      </c>
      <c r="C27" s="6" t="str">
        <f t="shared" si="0"/>
        <v>Adulto Joven</v>
      </c>
      <c r="D27" s="5" t="s">
        <v>48</v>
      </c>
      <c r="E27" s="5" t="s">
        <v>67</v>
      </c>
      <c r="F27" s="5" t="s">
        <v>43</v>
      </c>
      <c r="G27" s="5" t="s">
        <v>44</v>
      </c>
      <c r="H27" s="5" t="s">
        <v>45</v>
      </c>
      <c r="I27" s="5" t="s">
        <v>45</v>
      </c>
      <c r="J27" s="5">
        <v>2014</v>
      </c>
      <c r="K27" s="32"/>
      <c r="L27" s="7">
        <v>0.86</v>
      </c>
      <c r="M27" s="8" t="s">
        <v>176</v>
      </c>
      <c r="N27" s="8" t="s">
        <v>181</v>
      </c>
      <c r="O27" s="33">
        <v>0.77</v>
      </c>
      <c r="P27" s="33" t="s">
        <v>186</v>
      </c>
      <c r="Q27" s="35">
        <v>0</v>
      </c>
      <c r="R27" s="35" t="s">
        <v>188</v>
      </c>
      <c r="S27" s="76">
        <v>0.5</v>
      </c>
      <c r="T27" s="76" t="s">
        <v>187</v>
      </c>
      <c r="U27" s="41">
        <v>0</v>
      </c>
      <c r="V27" s="41" t="s">
        <v>188</v>
      </c>
    </row>
    <row r="28" spans="1:22" x14ac:dyDescent="0.2">
      <c r="A28" s="5" t="s">
        <v>236</v>
      </c>
      <c r="B28" s="5">
        <v>25</v>
      </c>
      <c r="C28" s="6" t="str">
        <f t="shared" si="0"/>
        <v>Adulto Joven</v>
      </c>
      <c r="D28" s="5" t="s">
        <v>48</v>
      </c>
      <c r="E28" s="5" t="s">
        <v>42</v>
      </c>
      <c r="F28" s="5" t="s">
        <v>43</v>
      </c>
      <c r="G28" s="5" t="s">
        <v>47</v>
      </c>
      <c r="H28" s="5" t="s">
        <v>45</v>
      </c>
      <c r="I28" s="5" t="s">
        <v>45</v>
      </c>
      <c r="J28" s="5">
        <v>2012</v>
      </c>
      <c r="K28" s="32"/>
      <c r="L28" s="7">
        <v>0.96</v>
      </c>
      <c r="M28" s="8" t="s">
        <v>176</v>
      </c>
      <c r="N28" s="8" t="s">
        <v>181</v>
      </c>
      <c r="O28" s="33">
        <v>0.86</v>
      </c>
      <c r="P28" s="33" t="s">
        <v>186</v>
      </c>
      <c r="Q28" s="35">
        <v>0</v>
      </c>
      <c r="R28" s="35" t="s">
        <v>188</v>
      </c>
      <c r="S28" s="76">
        <v>0.5</v>
      </c>
      <c r="T28" s="76" t="s">
        <v>187</v>
      </c>
      <c r="U28" s="41">
        <v>0.25</v>
      </c>
      <c r="V28" s="41" t="s">
        <v>188</v>
      </c>
    </row>
    <row r="29" spans="1:22" x14ac:dyDescent="0.2">
      <c r="A29" s="5" t="s">
        <v>237</v>
      </c>
      <c r="B29" s="5">
        <v>18</v>
      </c>
      <c r="C29" s="6" t="str">
        <f t="shared" si="0"/>
        <v>Adulto Joven</v>
      </c>
      <c r="D29" s="5" t="s">
        <v>48</v>
      </c>
      <c r="E29" s="5" t="s">
        <v>42</v>
      </c>
      <c r="F29" s="5" t="s">
        <v>43</v>
      </c>
      <c r="G29" s="5" t="s">
        <v>44</v>
      </c>
      <c r="H29" s="5" t="s">
        <v>45</v>
      </c>
      <c r="I29" s="5" t="s">
        <v>45</v>
      </c>
      <c r="J29" s="5">
        <v>2011</v>
      </c>
      <c r="K29" s="32"/>
      <c r="L29" s="7">
        <v>0.21</v>
      </c>
      <c r="M29" s="8" t="s">
        <v>183</v>
      </c>
      <c r="N29" s="8" t="s">
        <v>182</v>
      </c>
      <c r="O29" s="33">
        <v>0.41</v>
      </c>
      <c r="P29" s="33" t="s">
        <v>187</v>
      </c>
      <c r="Q29" s="35">
        <v>0.57999999999999996</v>
      </c>
      <c r="R29" s="35" t="s">
        <v>185</v>
      </c>
      <c r="S29" s="76">
        <v>0</v>
      </c>
      <c r="T29" s="76" t="s">
        <v>188</v>
      </c>
      <c r="U29" s="41">
        <v>0</v>
      </c>
      <c r="V29" s="41" t="s">
        <v>188</v>
      </c>
    </row>
    <row r="30" spans="1:22" x14ac:dyDescent="0.2">
      <c r="A30" s="5" t="s">
        <v>238</v>
      </c>
      <c r="B30" s="5">
        <v>21</v>
      </c>
      <c r="C30" s="6" t="str">
        <f t="shared" si="0"/>
        <v>Adulto Joven</v>
      </c>
      <c r="D30" s="5" t="s">
        <v>48</v>
      </c>
      <c r="E30" s="5" t="s">
        <v>66</v>
      </c>
      <c r="F30" s="5" t="s">
        <v>43</v>
      </c>
      <c r="G30" s="5" t="s">
        <v>47</v>
      </c>
      <c r="H30" s="5" t="s">
        <v>45</v>
      </c>
      <c r="I30" s="5" t="s">
        <v>45</v>
      </c>
      <c r="J30" s="5">
        <v>2010</v>
      </c>
      <c r="K30" s="32"/>
      <c r="L30" s="7">
        <v>0.71</v>
      </c>
      <c r="M30" s="8" t="s">
        <v>178</v>
      </c>
      <c r="N30" s="8" t="s">
        <v>177</v>
      </c>
      <c r="O30" s="33">
        <v>0.74</v>
      </c>
      <c r="P30" s="33" t="s">
        <v>185</v>
      </c>
      <c r="Q30" s="35">
        <v>0</v>
      </c>
      <c r="R30" s="35" t="s">
        <v>188</v>
      </c>
      <c r="S30" s="76">
        <v>0.25</v>
      </c>
      <c r="T30" s="76" t="s">
        <v>188</v>
      </c>
      <c r="U30" s="41">
        <v>0</v>
      </c>
      <c r="V30" s="41" t="s">
        <v>188</v>
      </c>
    </row>
    <row r="31" spans="1:22" x14ac:dyDescent="0.2">
      <c r="A31" s="5" t="s">
        <v>239</v>
      </c>
      <c r="B31" s="5">
        <v>53</v>
      </c>
      <c r="C31" s="6" t="str">
        <f t="shared" si="0"/>
        <v>Adulto</v>
      </c>
      <c r="D31" s="5" t="s">
        <v>48</v>
      </c>
      <c r="E31" s="5" t="s">
        <v>66</v>
      </c>
      <c r="F31" s="5" t="s">
        <v>43</v>
      </c>
      <c r="G31" s="5" t="s">
        <v>47</v>
      </c>
      <c r="H31" s="5" t="s">
        <v>51</v>
      </c>
      <c r="I31" s="5" t="s">
        <v>51</v>
      </c>
      <c r="J31" s="5">
        <v>2015</v>
      </c>
      <c r="K31" s="32"/>
      <c r="L31" s="7">
        <v>0.75</v>
      </c>
      <c r="M31" s="8" t="s">
        <v>178</v>
      </c>
      <c r="N31" s="8" t="s">
        <v>177</v>
      </c>
      <c r="O31" s="33">
        <v>0.61</v>
      </c>
      <c r="P31" s="33" t="s">
        <v>185</v>
      </c>
      <c r="Q31" s="35">
        <v>0</v>
      </c>
      <c r="R31" s="35" t="s">
        <v>188</v>
      </c>
      <c r="S31" s="76">
        <v>0.5</v>
      </c>
      <c r="T31" s="76" t="s">
        <v>187</v>
      </c>
      <c r="U31" s="41">
        <v>0</v>
      </c>
      <c r="V31" s="41" t="s">
        <v>188</v>
      </c>
    </row>
    <row r="32" spans="1:22" x14ac:dyDescent="0.2">
      <c r="A32" s="5" t="s">
        <v>240</v>
      </c>
      <c r="B32" s="5">
        <v>45</v>
      </c>
      <c r="C32" s="6" t="str">
        <f t="shared" si="0"/>
        <v>Adulto</v>
      </c>
      <c r="D32" s="5" t="s">
        <v>48</v>
      </c>
      <c r="E32" s="5" t="s">
        <v>42</v>
      </c>
      <c r="F32" s="5" t="s">
        <v>43</v>
      </c>
      <c r="G32" s="5" t="s">
        <v>68</v>
      </c>
      <c r="H32" s="5" t="s">
        <v>65</v>
      </c>
      <c r="I32" s="5" t="s">
        <v>51</v>
      </c>
      <c r="J32" s="5">
        <v>2018</v>
      </c>
      <c r="K32" s="32"/>
      <c r="L32" s="7">
        <v>0.36</v>
      </c>
      <c r="M32" s="8" t="s">
        <v>179</v>
      </c>
      <c r="N32" s="8" t="s">
        <v>182</v>
      </c>
      <c r="O32" s="33">
        <v>0.12</v>
      </c>
      <c r="P32" s="33" t="s">
        <v>188</v>
      </c>
      <c r="Q32" s="35">
        <v>0</v>
      </c>
      <c r="R32" s="35" t="s">
        <v>188</v>
      </c>
      <c r="S32" s="76">
        <v>0.25</v>
      </c>
      <c r="T32" s="76" t="s">
        <v>188</v>
      </c>
      <c r="U32" s="41">
        <v>0.25</v>
      </c>
      <c r="V32" s="41" t="s">
        <v>188</v>
      </c>
    </row>
    <row r="33" spans="1:22" x14ac:dyDescent="0.2">
      <c r="A33" s="5" t="s">
        <v>241</v>
      </c>
      <c r="B33" s="5">
        <v>22</v>
      </c>
      <c r="C33" s="6" t="str">
        <f t="shared" si="0"/>
        <v>Adulto Joven</v>
      </c>
      <c r="D33" s="5" t="s">
        <v>48</v>
      </c>
      <c r="E33" s="5" t="s">
        <v>46</v>
      </c>
      <c r="F33" s="5" t="s">
        <v>43</v>
      </c>
      <c r="G33" s="5" t="s">
        <v>44</v>
      </c>
      <c r="H33" s="5" t="s">
        <v>45</v>
      </c>
      <c r="I33" s="5" t="s">
        <v>45</v>
      </c>
      <c r="J33" s="5">
        <v>2009</v>
      </c>
      <c r="K33" s="32"/>
      <c r="L33" s="7">
        <v>0.64</v>
      </c>
      <c r="M33" s="8" t="s">
        <v>178</v>
      </c>
      <c r="N33" s="8" t="s">
        <v>177</v>
      </c>
      <c r="O33" s="33">
        <v>0.82</v>
      </c>
      <c r="P33" s="33" t="s">
        <v>186</v>
      </c>
      <c r="Q33" s="35">
        <v>0</v>
      </c>
      <c r="R33" s="35" t="s">
        <v>188</v>
      </c>
      <c r="S33" s="76">
        <v>0.25</v>
      </c>
      <c r="T33" s="76" t="s">
        <v>188</v>
      </c>
      <c r="U33" s="41">
        <v>0</v>
      </c>
      <c r="V33" s="41" t="s">
        <v>188</v>
      </c>
    </row>
    <row r="34" spans="1:22" x14ac:dyDescent="0.2">
      <c r="A34" s="5" t="s">
        <v>242</v>
      </c>
      <c r="B34" s="5">
        <v>51</v>
      </c>
      <c r="C34" s="6" t="str">
        <f t="shared" si="0"/>
        <v>Adulto</v>
      </c>
      <c r="D34" s="5" t="s">
        <v>48</v>
      </c>
      <c r="E34" s="5" t="s">
        <v>46</v>
      </c>
      <c r="F34" s="5" t="s">
        <v>43</v>
      </c>
      <c r="G34" s="5" t="s">
        <v>44</v>
      </c>
      <c r="H34" s="5" t="s">
        <v>45</v>
      </c>
      <c r="I34" s="5" t="s">
        <v>51</v>
      </c>
      <c r="J34" s="5">
        <v>2018</v>
      </c>
      <c r="K34" s="32"/>
      <c r="L34" s="7">
        <v>0.82</v>
      </c>
      <c r="M34" s="8" t="s">
        <v>176</v>
      </c>
      <c r="N34" s="8" t="s">
        <v>181</v>
      </c>
      <c r="O34" s="33">
        <v>0.67</v>
      </c>
      <c r="P34" s="33" t="s">
        <v>185</v>
      </c>
      <c r="Q34" s="35">
        <v>0</v>
      </c>
      <c r="R34" s="35" t="s">
        <v>188</v>
      </c>
      <c r="S34" s="76">
        <v>0.5</v>
      </c>
      <c r="T34" s="76" t="s">
        <v>187</v>
      </c>
      <c r="U34" s="41">
        <v>0</v>
      </c>
      <c r="V34" s="41" t="s">
        <v>188</v>
      </c>
    </row>
    <row r="35" spans="1:22" x14ac:dyDescent="0.2">
      <c r="A35" s="5" t="s">
        <v>243</v>
      </c>
      <c r="B35" s="5">
        <v>45</v>
      </c>
      <c r="C35" s="6" t="str">
        <f t="shared" si="0"/>
        <v>Adulto</v>
      </c>
      <c r="D35" s="5" t="s">
        <v>48</v>
      </c>
      <c r="E35" s="5" t="s">
        <v>42</v>
      </c>
      <c r="F35" s="5" t="s">
        <v>43</v>
      </c>
      <c r="G35" s="5" t="s">
        <v>44</v>
      </c>
      <c r="H35" s="5" t="s">
        <v>45</v>
      </c>
      <c r="I35" s="5" t="s">
        <v>51</v>
      </c>
      <c r="J35" s="5">
        <v>2015</v>
      </c>
      <c r="K35" s="32"/>
      <c r="L35" s="7">
        <v>0.46</v>
      </c>
      <c r="M35" s="8" t="s">
        <v>179</v>
      </c>
      <c r="N35" s="8" t="s">
        <v>180</v>
      </c>
      <c r="O35" s="33">
        <v>0.6</v>
      </c>
      <c r="P35" s="33" t="s">
        <v>185</v>
      </c>
      <c r="Q35" s="35">
        <v>0</v>
      </c>
      <c r="R35" s="35" t="s">
        <v>188</v>
      </c>
      <c r="S35" s="76">
        <v>0</v>
      </c>
      <c r="T35" s="76" t="s">
        <v>188</v>
      </c>
      <c r="U35" s="41">
        <v>0</v>
      </c>
      <c r="V35" s="41" t="s">
        <v>188</v>
      </c>
    </row>
    <row r="36" spans="1:22" x14ac:dyDescent="0.2">
      <c r="A36" s="5" t="s">
        <v>244</v>
      </c>
      <c r="B36" s="5">
        <v>20</v>
      </c>
      <c r="C36" s="6" t="str">
        <f t="shared" si="0"/>
        <v>Adulto Joven</v>
      </c>
      <c r="D36" s="5" t="s">
        <v>48</v>
      </c>
      <c r="E36" s="5" t="s">
        <v>62</v>
      </c>
      <c r="F36" s="5" t="s">
        <v>43</v>
      </c>
      <c r="G36" s="5" t="s">
        <v>47</v>
      </c>
      <c r="H36" s="5" t="s">
        <v>51</v>
      </c>
      <c r="I36" s="5" t="s">
        <v>45</v>
      </c>
      <c r="J36" s="5">
        <v>2011</v>
      </c>
      <c r="K36" s="32"/>
      <c r="L36" s="7">
        <v>0.64</v>
      </c>
      <c r="M36" s="8" t="s">
        <v>178</v>
      </c>
      <c r="N36" s="8" t="s">
        <v>177</v>
      </c>
      <c r="O36" s="33">
        <v>0.7</v>
      </c>
      <c r="P36" s="33" t="s">
        <v>185</v>
      </c>
      <c r="Q36" s="35">
        <v>0</v>
      </c>
      <c r="R36" s="35" t="s">
        <v>188</v>
      </c>
      <c r="S36" s="76">
        <v>0.75</v>
      </c>
      <c r="T36" s="76" t="s">
        <v>185</v>
      </c>
      <c r="U36" s="41">
        <v>0.25</v>
      </c>
      <c r="V36" s="41" t="s">
        <v>188</v>
      </c>
    </row>
    <row r="37" spans="1:22" x14ac:dyDescent="0.2">
      <c r="A37" s="5" t="s">
        <v>245</v>
      </c>
      <c r="B37" s="5">
        <v>23</v>
      </c>
      <c r="C37" s="6" t="str">
        <f t="shared" si="0"/>
        <v>Adulto Joven</v>
      </c>
      <c r="D37" s="5" t="s">
        <v>48</v>
      </c>
      <c r="E37" s="5" t="s">
        <v>42</v>
      </c>
      <c r="F37" s="5" t="s">
        <v>43</v>
      </c>
      <c r="G37" s="5" t="s">
        <v>44</v>
      </c>
      <c r="H37" s="5" t="s">
        <v>45</v>
      </c>
      <c r="I37" s="5" t="s">
        <v>45</v>
      </c>
      <c r="J37" s="5">
        <v>2010</v>
      </c>
      <c r="K37" s="32"/>
      <c r="L37" s="7">
        <v>0.39</v>
      </c>
      <c r="M37" s="8" t="s">
        <v>179</v>
      </c>
      <c r="N37" s="8" t="s">
        <v>182</v>
      </c>
      <c r="O37" s="33">
        <v>0.38</v>
      </c>
      <c r="P37" s="33" t="s">
        <v>187</v>
      </c>
      <c r="Q37" s="35">
        <v>0.25</v>
      </c>
      <c r="R37" s="35" t="s">
        <v>188</v>
      </c>
      <c r="S37" s="76">
        <v>0.75</v>
      </c>
      <c r="T37" s="76" t="s">
        <v>185</v>
      </c>
      <c r="U37" s="41">
        <v>0.25</v>
      </c>
      <c r="V37" s="41" t="s">
        <v>188</v>
      </c>
    </row>
    <row r="38" spans="1:22" x14ac:dyDescent="0.2">
      <c r="A38" s="5" t="s">
        <v>246</v>
      </c>
      <c r="B38" s="5">
        <v>25</v>
      </c>
      <c r="C38" s="6" t="str">
        <f t="shared" si="0"/>
        <v>Adulto Joven</v>
      </c>
      <c r="D38" s="5" t="s">
        <v>48</v>
      </c>
      <c r="E38" s="5" t="s">
        <v>69</v>
      </c>
      <c r="F38" s="5" t="s">
        <v>43</v>
      </c>
      <c r="G38" s="5" t="s">
        <v>47</v>
      </c>
      <c r="H38" s="5" t="s">
        <v>45</v>
      </c>
      <c r="I38" s="5" t="s">
        <v>51</v>
      </c>
      <c r="J38" s="5">
        <v>2010</v>
      </c>
      <c r="K38" s="32"/>
      <c r="L38" s="7">
        <v>0.93</v>
      </c>
      <c r="M38" s="8" t="s">
        <v>176</v>
      </c>
      <c r="N38" s="8" t="s">
        <v>181</v>
      </c>
      <c r="O38" s="33">
        <v>0.69</v>
      </c>
      <c r="P38" s="33" t="s">
        <v>185</v>
      </c>
      <c r="Q38" s="35">
        <v>0</v>
      </c>
      <c r="R38" s="35" t="s">
        <v>188</v>
      </c>
      <c r="S38" s="76">
        <v>0.5</v>
      </c>
      <c r="T38" s="76" t="s">
        <v>187</v>
      </c>
      <c r="U38" s="41">
        <v>0</v>
      </c>
      <c r="V38" s="41" t="s">
        <v>188</v>
      </c>
    </row>
    <row r="39" spans="1:22" x14ac:dyDescent="0.2">
      <c r="A39" s="5" t="s">
        <v>247</v>
      </c>
      <c r="B39" s="5">
        <v>25</v>
      </c>
      <c r="C39" s="6" t="str">
        <f t="shared" si="0"/>
        <v>Adulto Joven</v>
      </c>
      <c r="D39" s="5" t="s">
        <v>48</v>
      </c>
      <c r="E39" s="5" t="s">
        <v>42</v>
      </c>
      <c r="F39" s="5" t="s">
        <v>43</v>
      </c>
      <c r="G39" s="5" t="s">
        <v>44</v>
      </c>
      <c r="H39" s="5" t="s">
        <v>45</v>
      </c>
      <c r="I39" s="5" t="s">
        <v>51</v>
      </c>
      <c r="J39" s="5">
        <v>2010</v>
      </c>
      <c r="K39" s="32"/>
      <c r="L39" s="7">
        <v>0.43</v>
      </c>
      <c r="M39" s="8" t="s">
        <v>179</v>
      </c>
      <c r="N39" s="8" t="s">
        <v>180</v>
      </c>
      <c r="O39" s="33">
        <v>0.6</v>
      </c>
      <c r="P39" s="33" t="s">
        <v>185</v>
      </c>
      <c r="Q39" s="35">
        <v>0.42</v>
      </c>
      <c r="R39" s="35" t="s">
        <v>187</v>
      </c>
      <c r="S39" s="76">
        <v>0.25</v>
      </c>
      <c r="T39" s="76" t="s">
        <v>188</v>
      </c>
      <c r="U39" s="41">
        <v>0.25</v>
      </c>
      <c r="V39" s="41" t="s">
        <v>188</v>
      </c>
    </row>
    <row r="40" spans="1:22" x14ac:dyDescent="0.2">
      <c r="A40" s="5" t="s">
        <v>248</v>
      </c>
      <c r="B40" s="5">
        <v>59</v>
      </c>
      <c r="C40" s="6" t="str">
        <f t="shared" si="0"/>
        <v>Adulto</v>
      </c>
      <c r="D40" s="5" t="s">
        <v>48</v>
      </c>
      <c r="E40" s="5" t="s">
        <v>42</v>
      </c>
      <c r="F40" s="5" t="s">
        <v>43</v>
      </c>
      <c r="G40" s="5" t="s">
        <v>70</v>
      </c>
      <c r="H40" s="5" t="s">
        <v>45</v>
      </c>
      <c r="I40" s="5" t="s">
        <v>45</v>
      </c>
      <c r="J40" s="5">
        <v>2012</v>
      </c>
      <c r="K40" s="32"/>
      <c r="L40" s="7">
        <v>0.93</v>
      </c>
      <c r="M40" s="8" t="s">
        <v>176</v>
      </c>
      <c r="N40" s="8" t="s">
        <v>181</v>
      </c>
      <c r="O40" s="33">
        <v>1</v>
      </c>
      <c r="P40" s="33" t="s">
        <v>186</v>
      </c>
      <c r="Q40" s="35">
        <v>0</v>
      </c>
      <c r="R40" s="35" t="s">
        <v>188</v>
      </c>
      <c r="S40" s="76">
        <v>0.5</v>
      </c>
      <c r="T40" s="76" t="s">
        <v>187</v>
      </c>
      <c r="U40" s="41">
        <v>0.5</v>
      </c>
      <c r="V40" s="41" t="s">
        <v>187</v>
      </c>
    </row>
    <row r="41" spans="1:22" x14ac:dyDescent="0.2">
      <c r="A41" s="5" t="s">
        <v>249</v>
      </c>
      <c r="B41" s="5">
        <v>59</v>
      </c>
      <c r="C41" s="6" t="str">
        <f t="shared" si="0"/>
        <v>Adulto</v>
      </c>
      <c r="D41" s="5" t="s">
        <v>48</v>
      </c>
      <c r="E41" s="5" t="s">
        <v>71</v>
      </c>
      <c r="F41" s="5" t="s">
        <v>43</v>
      </c>
      <c r="G41" s="5" t="s">
        <v>44</v>
      </c>
      <c r="H41" s="5" t="s">
        <v>45</v>
      </c>
      <c r="I41" s="5" t="s">
        <v>51</v>
      </c>
      <c r="J41" s="5">
        <v>2008</v>
      </c>
      <c r="K41" s="32"/>
      <c r="L41" s="7">
        <v>0.75</v>
      </c>
      <c r="M41" s="8" t="s">
        <v>178</v>
      </c>
      <c r="N41" s="8" t="s">
        <v>177</v>
      </c>
      <c r="O41" s="33">
        <v>0.69</v>
      </c>
      <c r="P41" s="33" t="s">
        <v>185</v>
      </c>
      <c r="Q41" s="35">
        <v>0</v>
      </c>
      <c r="R41" s="35" t="s">
        <v>188</v>
      </c>
      <c r="S41" s="76">
        <v>0.25</v>
      </c>
      <c r="T41" s="76" t="s">
        <v>188</v>
      </c>
      <c r="U41" s="41">
        <v>0</v>
      </c>
      <c r="V41" s="41" t="s">
        <v>188</v>
      </c>
    </row>
    <row r="42" spans="1:22" x14ac:dyDescent="0.2">
      <c r="A42" s="5" t="s">
        <v>250</v>
      </c>
      <c r="B42" s="5">
        <v>14</v>
      </c>
      <c r="C42" s="6" t="str">
        <f t="shared" si="0"/>
        <v>Niño/Adolescente</v>
      </c>
      <c r="D42" s="5" t="s">
        <v>41</v>
      </c>
      <c r="E42" s="5" t="s">
        <v>72</v>
      </c>
      <c r="F42" s="5" t="s">
        <v>43</v>
      </c>
      <c r="G42" s="5" t="s">
        <v>47</v>
      </c>
      <c r="H42" s="5" t="s">
        <v>45</v>
      </c>
      <c r="I42" s="5" t="s">
        <v>45</v>
      </c>
      <c r="J42" s="5">
        <v>2014</v>
      </c>
      <c r="K42" s="32"/>
      <c r="L42" s="7">
        <v>0.86</v>
      </c>
      <c r="M42" s="8" t="s">
        <v>176</v>
      </c>
      <c r="N42" s="8" t="s">
        <v>181</v>
      </c>
      <c r="O42" s="33">
        <v>0.63</v>
      </c>
      <c r="P42" s="33" t="s">
        <v>185</v>
      </c>
      <c r="Q42" s="35">
        <v>0.63</v>
      </c>
      <c r="R42" s="35" t="s">
        <v>185</v>
      </c>
      <c r="S42" s="76">
        <v>0.25</v>
      </c>
      <c r="T42" s="76" t="s">
        <v>188</v>
      </c>
      <c r="U42" s="41">
        <v>0</v>
      </c>
      <c r="V42" s="41" t="s">
        <v>188</v>
      </c>
    </row>
    <row r="43" spans="1:22" x14ac:dyDescent="0.2">
      <c r="A43" s="5" t="s">
        <v>251</v>
      </c>
      <c r="B43" s="5">
        <v>15</v>
      </c>
      <c r="C43" s="6" t="str">
        <f t="shared" si="0"/>
        <v>Niño/Adolescente</v>
      </c>
      <c r="D43" s="5" t="s">
        <v>41</v>
      </c>
      <c r="E43" s="5" t="s">
        <v>73</v>
      </c>
      <c r="F43" s="5" t="s">
        <v>43</v>
      </c>
      <c r="G43" s="5" t="s">
        <v>47</v>
      </c>
      <c r="H43" s="5" t="s">
        <v>45</v>
      </c>
      <c r="I43" s="5" t="s">
        <v>45</v>
      </c>
      <c r="J43" s="5">
        <v>2014</v>
      </c>
      <c r="K43" s="32"/>
      <c r="L43" s="7">
        <v>0.68</v>
      </c>
      <c r="M43" s="8" t="s">
        <v>178</v>
      </c>
      <c r="N43" s="8" t="s">
        <v>177</v>
      </c>
      <c r="O43" s="33">
        <v>0.4</v>
      </c>
      <c r="P43" s="33" t="s">
        <v>187</v>
      </c>
      <c r="Q43" s="35">
        <v>0.47</v>
      </c>
      <c r="R43" s="35" t="s">
        <v>187</v>
      </c>
      <c r="S43" s="76">
        <v>0.5</v>
      </c>
      <c r="T43" s="76" t="s">
        <v>187</v>
      </c>
      <c r="U43" s="41">
        <v>0.25</v>
      </c>
      <c r="V43" s="41" t="s">
        <v>188</v>
      </c>
    </row>
    <row r="44" spans="1:22" x14ac:dyDescent="0.2">
      <c r="A44" s="5" t="s">
        <v>252</v>
      </c>
      <c r="B44" s="5">
        <v>14</v>
      </c>
      <c r="C44" s="6" t="str">
        <f t="shared" si="0"/>
        <v>Niño/Adolescente</v>
      </c>
      <c r="D44" s="5" t="s">
        <v>48</v>
      </c>
      <c r="E44" s="5" t="s">
        <v>42</v>
      </c>
      <c r="F44" s="5" t="s">
        <v>43</v>
      </c>
      <c r="G44" s="5" t="s">
        <v>47</v>
      </c>
      <c r="H44" s="5" t="s">
        <v>45</v>
      </c>
      <c r="I44" s="5" t="s">
        <v>49</v>
      </c>
      <c r="J44" s="5">
        <v>2013</v>
      </c>
      <c r="K44" s="32"/>
      <c r="L44" s="7">
        <v>0.64</v>
      </c>
      <c r="M44" s="8" t="s">
        <v>178</v>
      </c>
      <c r="N44" s="8" t="s">
        <v>177</v>
      </c>
      <c r="O44" s="33">
        <v>0.56999999999999995</v>
      </c>
      <c r="P44" s="33" t="s">
        <v>185</v>
      </c>
      <c r="Q44" s="35">
        <v>0.4</v>
      </c>
      <c r="R44" s="35" t="s">
        <v>187</v>
      </c>
      <c r="S44" s="76">
        <v>0.5</v>
      </c>
      <c r="T44" s="76" t="s">
        <v>187</v>
      </c>
      <c r="U44" s="41">
        <v>0.25</v>
      </c>
      <c r="V44" s="41" t="s">
        <v>188</v>
      </c>
    </row>
    <row r="45" spans="1:22" x14ac:dyDescent="0.2">
      <c r="A45" s="5" t="s">
        <v>253</v>
      </c>
      <c r="B45" s="5">
        <v>14</v>
      </c>
      <c r="C45" s="6" t="str">
        <f t="shared" si="0"/>
        <v>Niño/Adolescente</v>
      </c>
      <c r="D45" s="5" t="s">
        <v>41</v>
      </c>
      <c r="E45" s="5" t="s">
        <v>74</v>
      </c>
      <c r="F45" s="5" t="s">
        <v>43</v>
      </c>
      <c r="G45" s="5" t="s">
        <v>47</v>
      </c>
      <c r="H45" s="5" t="s">
        <v>45</v>
      </c>
      <c r="I45" s="5" t="s">
        <v>65</v>
      </c>
      <c r="J45" s="5">
        <v>2017</v>
      </c>
      <c r="K45" s="32"/>
      <c r="L45" s="7">
        <v>0.54</v>
      </c>
      <c r="M45" s="8" t="s">
        <v>178</v>
      </c>
      <c r="N45" s="8" t="s">
        <v>180</v>
      </c>
      <c r="O45" s="33">
        <v>0.52</v>
      </c>
      <c r="P45" s="33" t="s">
        <v>185</v>
      </c>
      <c r="Q45" s="35">
        <v>0</v>
      </c>
      <c r="R45" s="35" t="s">
        <v>188</v>
      </c>
      <c r="S45" s="76">
        <v>0.5</v>
      </c>
      <c r="T45" s="76" t="s">
        <v>187</v>
      </c>
      <c r="U45" s="41">
        <v>0</v>
      </c>
      <c r="V45" s="41" t="s">
        <v>188</v>
      </c>
    </row>
    <row r="46" spans="1:22" x14ac:dyDescent="0.2">
      <c r="A46" s="5" t="s">
        <v>254</v>
      </c>
      <c r="B46" s="5">
        <v>14</v>
      </c>
      <c r="C46" s="6" t="str">
        <f t="shared" si="0"/>
        <v>Niño/Adolescente</v>
      </c>
      <c r="D46" s="5" t="s">
        <v>41</v>
      </c>
      <c r="E46" s="5" t="s">
        <v>75</v>
      </c>
      <c r="F46" s="5" t="s">
        <v>43</v>
      </c>
      <c r="G46" s="5" t="s">
        <v>47</v>
      </c>
      <c r="H46" s="5" t="s">
        <v>45</v>
      </c>
      <c r="I46" s="5" t="s">
        <v>45</v>
      </c>
      <c r="J46" s="5">
        <v>2016</v>
      </c>
      <c r="K46" s="32"/>
      <c r="L46" s="7">
        <v>0.71</v>
      </c>
      <c r="M46" s="8" t="s">
        <v>178</v>
      </c>
      <c r="N46" s="8" t="s">
        <v>177</v>
      </c>
      <c r="O46" s="33">
        <v>0.46</v>
      </c>
      <c r="P46" s="33" t="s">
        <v>187</v>
      </c>
      <c r="Q46" s="35">
        <v>0.23</v>
      </c>
      <c r="R46" s="35" t="s">
        <v>188</v>
      </c>
      <c r="S46" s="76">
        <v>0.25</v>
      </c>
      <c r="T46" s="76" t="s">
        <v>188</v>
      </c>
      <c r="U46" s="41">
        <v>0</v>
      </c>
      <c r="V46" s="41" t="s">
        <v>188</v>
      </c>
    </row>
    <row r="47" spans="1:22" x14ac:dyDescent="0.2">
      <c r="A47" s="5" t="s">
        <v>255</v>
      </c>
      <c r="B47" s="5">
        <v>14</v>
      </c>
      <c r="C47" s="6" t="str">
        <f t="shared" si="0"/>
        <v>Niño/Adolescente</v>
      </c>
      <c r="D47" s="5" t="s">
        <v>41</v>
      </c>
      <c r="E47" s="5" t="s">
        <v>42</v>
      </c>
      <c r="F47" s="5" t="s">
        <v>43</v>
      </c>
      <c r="G47" s="5" t="s">
        <v>47</v>
      </c>
      <c r="H47" s="5" t="s">
        <v>45</v>
      </c>
      <c r="I47" s="5" t="s">
        <v>49</v>
      </c>
      <c r="J47" s="5">
        <v>2010</v>
      </c>
      <c r="K47" s="32"/>
      <c r="L47" s="7">
        <v>0.86</v>
      </c>
      <c r="M47" s="8" t="s">
        <v>176</v>
      </c>
      <c r="N47" s="8" t="s">
        <v>181</v>
      </c>
      <c r="O47" s="33">
        <v>0.47</v>
      </c>
      <c r="P47" s="33" t="s">
        <v>187</v>
      </c>
      <c r="Q47" s="35">
        <v>0</v>
      </c>
      <c r="R47" s="35" t="s">
        <v>188</v>
      </c>
      <c r="S47" s="76">
        <v>0.5</v>
      </c>
      <c r="T47" s="76" t="s">
        <v>187</v>
      </c>
      <c r="U47" s="41">
        <v>0.5</v>
      </c>
      <c r="V47" s="41" t="s">
        <v>187</v>
      </c>
    </row>
    <row r="48" spans="1:22" x14ac:dyDescent="0.2">
      <c r="A48" s="5" t="s">
        <v>256</v>
      </c>
      <c r="B48" s="5">
        <v>15</v>
      </c>
      <c r="C48" s="6" t="str">
        <f t="shared" si="0"/>
        <v>Niño/Adolescente</v>
      </c>
      <c r="D48" s="5" t="s">
        <v>41</v>
      </c>
      <c r="E48" s="5" t="s">
        <v>76</v>
      </c>
      <c r="F48" s="5" t="s">
        <v>50</v>
      </c>
      <c r="G48" s="5" t="s">
        <v>47</v>
      </c>
      <c r="H48" s="5" t="s">
        <v>51</v>
      </c>
      <c r="I48" s="5" t="s">
        <v>45</v>
      </c>
      <c r="J48" s="5">
        <v>2012</v>
      </c>
      <c r="K48" s="32"/>
      <c r="L48" s="7">
        <v>0.18</v>
      </c>
      <c r="M48" s="8" t="s">
        <v>183</v>
      </c>
      <c r="N48" s="8" t="s">
        <v>184</v>
      </c>
      <c r="O48" s="33">
        <v>0.53</v>
      </c>
      <c r="P48" s="33" t="s">
        <v>185</v>
      </c>
      <c r="Q48" s="35">
        <v>0.45</v>
      </c>
      <c r="R48" s="35" t="s">
        <v>187</v>
      </c>
      <c r="S48" s="76">
        <v>0.5</v>
      </c>
      <c r="T48" s="76" t="s">
        <v>187</v>
      </c>
      <c r="U48" s="41">
        <v>0</v>
      </c>
      <c r="V48" s="41" t="s">
        <v>188</v>
      </c>
    </row>
    <row r="49" spans="1:22" x14ac:dyDescent="0.2">
      <c r="A49" s="5" t="s">
        <v>257</v>
      </c>
      <c r="B49" s="5">
        <v>14</v>
      </c>
      <c r="C49" s="6" t="str">
        <f t="shared" si="0"/>
        <v>Niño/Adolescente</v>
      </c>
      <c r="D49" s="5" t="s">
        <v>48</v>
      </c>
      <c r="E49" s="5" t="s">
        <v>42</v>
      </c>
      <c r="F49" s="5" t="s">
        <v>43</v>
      </c>
      <c r="G49" s="5" t="s">
        <v>47</v>
      </c>
      <c r="H49" s="5" t="s">
        <v>45</v>
      </c>
      <c r="I49" s="5" t="s">
        <v>45</v>
      </c>
      <c r="J49" s="5">
        <v>2017</v>
      </c>
      <c r="K49" s="32"/>
      <c r="L49" s="7">
        <v>0.54</v>
      </c>
      <c r="M49" s="8" t="s">
        <v>178</v>
      </c>
      <c r="N49" s="8" t="s">
        <v>180</v>
      </c>
      <c r="O49" s="33">
        <v>0.47</v>
      </c>
      <c r="P49" s="33" t="s">
        <v>187</v>
      </c>
      <c r="Q49" s="35">
        <v>0</v>
      </c>
      <c r="R49" s="35" t="s">
        <v>188</v>
      </c>
      <c r="S49" s="76">
        <v>0.25</v>
      </c>
      <c r="T49" s="76" t="s">
        <v>188</v>
      </c>
      <c r="U49" s="41">
        <v>0.25</v>
      </c>
      <c r="V49" s="41" t="s">
        <v>188</v>
      </c>
    </row>
    <row r="50" spans="1:22" x14ac:dyDescent="0.2">
      <c r="A50" s="5" t="s">
        <v>258</v>
      </c>
      <c r="B50" s="5">
        <v>14</v>
      </c>
      <c r="C50" s="6" t="str">
        <f t="shared" si="0"/>
        <v>Niño/Adolescente</v>
      </c>
      <c r="D50" s="5" t="s">
        <v>48</v>
      </c>
      <c r="E50" s="5" t="s">
        <v>75</v>
      </c>
      <c r="F50" s="5" t="s">
        <v>43</v>
      </c>
      <c r="G50" s="5" t="s">
        <v>47</v>
      </c>
      <c r="H50" s="5" t="s">
        <v>49</v>
      </c>
      <c r="I50" s="5" t="s">
        <v>45</v>
      </c>
      <c r="J50" s="5">
        <v>2011</v>
      </c>
      <c r="K50" s="32"/>
      <c r="L50" s="7">
        <v>0.46</v>
      </c>
      <c r="M50" s="8" t="s">
        <v>179</v>
      </c>
      <c r="N50" s="8" t="s">
        <v>180</v>
      </c>
      <c r="O50" s="33">
        <v>0.54</v>
      </c>
      <c r="P50" s="33" t="s">
        <v>185</v>
      </c>
      <c r="Q50" s="35">
        <v>0</v>
      </c>
      <c r="R50" s="35" t="s">
        <v>188</v>
      </c>
      <c r="S50" s="76">
        <v>0.5</v>
      </c>
      <c r="T50" s="76" t="s">
        <v>187</v>
      </c>
      <c r="U50" s="41">
        <v>0.75</v>
      </c>
      <c r="V50" s="41" t="s">
        <v>185</v>
      </c>
    </row>
    <row r="51" spans="1:22" x14ac:dyDescent="0.2">
      <c r="A51" s="5" t="s">
        <v>259</v>
      </c>
      <c r="B51" s="5">
        <v>14</v>
      </c>
      <c r="C51" s="6" t="str">
        <f t="shared" si="0"/>
        <v>Niño/Adolescente</v>
      </c>
      <c r="D51" s="5" t="s">
        <v>41</v>
      </c>
      <c r="E51" s="5" t="s">
        <v>77</v>
      </c>
      <c r="F51" s="5" t="s">
        <v>43</v>
      </c>
      <c r="G51" s="5" t="s">
        <v>68</v>
      </c>
      <c r="H51" s="5" t="s">
        <v>45</v>
      </c>
      <c r="I51" s="5" t="s">
        <v>45</v>
      </c>
      <c r="J51" s="5">
        <v>2012</v>
      </c>
      <c r="K51" s="32"/>
      <c r="L51" s="7">
        <v>0.5</v>
      </c>
      <c r="M51" s="8" t="s">
        <v>179</v>
      </c>
      <c r="N51" s="8" t="s">
        <v>180</v>
      </c>
      <c r="O51" s="33">
        <v>0.62</v>
      </c>
      <c r="P51" s="33" t="s">
        <v>185</v>
      </c>
      <c r="Q51" s="35">
        <v>0</v>
      </c>
      <c r="R51" s="35" t="s">
        <v>188</v>
      </c>
      <c r="S51" s="76">
        <v>0.25</v>
      </c>
      <c r="T51" s="76" t="s">
        <v>188</v>
      </c>
      <c r="U51" s="41">
        <v>0</v>
      </c>
      <c r="V51" s="41" t="s">
        <v>188</v>
      </c>
    </row>
    <row r="52" spans="1:22" x14ac:dyDescent="0.2">
      <c r="A52" s="5" t="s">
        <v>260</v>
      </c>
      <c r="B52" s="5">
        <v>13</v>
      </c>
      <c r="C52" s="6" t="str">
        <f t="shared" si="0"/>
        <v>Niño/Adolescente</v>
      </c>
      <c r="D52" s="5" t="s">
        <v>48</v>
      </c>
      <c r="E52" s="5" t="s">
        <v>42</v>
      </c>
      <c r="F52" s="5" t="s">
        <v>43</v>
      </c>
      <c r="G52" s="5" t="s">
        <v>47</v>
      </c>
      <c r="H52" s="5" t="s">
        <v>45</v>
      </c>
      <c r="I52" s="5" t="s">
        <v>45</v>
      </c>
      <c r="J52" s="5">
        <v>2011</v>
      </c>
      <c r="K52" s="32"/>
      <c r="L52" s="7">
        <v>0.11</v>
      </c>
      <c r="M52" s="8" t="s">
        <v>183</v>
      </c>
      <c r="N52" s="8" t="s">
        <v>184</v>
      </c>
      <c r="O52" s="33">
        <v>0.37</v>
      </c>
      <c r="P52" s="33" t="s">
        <v>187</v>
      </c>
      <c r="Q52" s="35">
        <v>0.18</v>
      </c>
      <c r="R52" s="35" t="s">
        <v>188</v>
      </c>
      <c r="S52" s="76">
        <v>0.75</v>
      </c>
      <c r="T52" s="76" t="s">
        <v>185</v>
      </c>
      <c r="U52" s="41">
        <v>0</v>
      </c>
      <c r="V52" s="41" t="s">
        <v>188</v>
      </c>
    </row>
    <row r="53" spans="1:22" x14ac:dyDescent="0.2">
      <c r="A53" s="5" t="s">
        <v>261</v>
      </c>
      <c r="B53" s="5">
        <v>15</v>
      </c>
      <c r="C53" s="6" t="str">
        <f t="shared" si="0"/>
        <v>Niño/Adolescente</v>
      </c>
      <c r="D53" s="5" t="s">
        <v>48</v>
      </c>
      <c r="E53" s="5" t="s">
        <v>73</v>
      </c>
      <c r="F53" s="5" t="s">
        <v>43</v>
      </c>
      <c r="G53" s="5" t="s">
        <v>47</v>
      </c>
      <c r="H53" s="5" t="s">
        <v>51</v>
      </c>
      <c r="I53" s="5" t="s">
        <v>45</v>
      </c>
      <c r="J53" s="5">
        <v>2014</v>
      </c>
      <c r="K53" s="32"/>
      <c r="L53" s="7">
        <v>0.68</v>
      </c>
      <c r="M53" s="8" t="s">
        <v>178</v>
      </c>
      <c r="N53" s="8" t="s">
        <v>177</v>
      </c>
      <c r="O53" s="33">
        <v>0.63</v>
      </c>
      <c r="P53" s="33" t="s">
        <v>185</v>
      </c>
      <c r="Q53" s="35">
        <v>0.53</v>
      </c>
      <c r="R53" s="35" t="s">
        <v>185</v>
      </c>
      <c r="S53" s="76">
        <v>1</v>
      </c>
      <c r="T53" s="76" t="s">
        <v>186</v>
      </c>
      <c r="U53" s="41">
        <v>0</v>
      </c>
      <c r="V53" s="41" t="s">
        <v>188</v>
      </c>
    </row>
    <row r="54" spans="1:22" x14ac:dyDescent="0.2">
      <c r="A54" s="5" t="s">
        <v>262</v>
      </c>
      <c r="B54" s="5">
        <v>14</v>
      </c>
      <c r="C54" s="6" t="str">
        <f t="shared" si="0"/>
        <v>Niño/Adolescente</v>
      </c>
      <c r="D54" s="5" t="s">
        <v>48</v>
      </c>
      <c r="E54" s="5" t="s">
        <v>78</v>
      </c>
      <c r="F54" s="5" t="s">
        <v>43</v>
      </c>
      <c r="G54" s="5" t="s">
        <v>47</v>
      </c>
      <c r="H54" s="5" t="s">
        <v>45</v>
      </c>
      <c r="I54" s="5" t="s">
        <v>45</v>
      </c>
      <c r="J54" s="5">
        <v>2007</v>
      </c>
      <c r="K54" s="32"/>
      <c r="L54" s="7">
        <v>0.71</v>
      </c>
      <c r="M54" s="8" t="s">
        <v>178</v>
      </c>
      <c r="N54" s="8" t="s">
        <v>177</v>
      </c>
      <c r="O54" s="33">
        <v>0.56000000000000005</v>
      </c>
      <c r="P54" s="33" t="s">
        <v>185</v>
      </c>
      <c r="Q54" s="35">
        <v>0</v>
      </c>
      <c r="R54" s="35" t="s">
        <v>188</v>
      </c>
      <c r="S54" s="76">
        <v>0.5</v>
      </c>
      <c r="T54" s="76" t="s">
        <v>187</v>
      </c>
      <c r="U54" s="41">
        <v>0</v>
      </c>
      <c r="V54" s="41" t="s">
        <v>188</v>
      </c>
    </row>
    <row r="55" spans="1:22" x14ac:dyDescent="0.2">
      <c r="A55" s="5" t="s">
        <v>263</v>
      </c>
      <c r="B55" s="5">
        <v>15</v>
      </c>
      <c r="C55" s="6" t="str">
        <f t="shared" si="0"/>
        <v>Niño/Adolescente</v>
      </c>
      <c r="D55" s="5" t="s">
        <v>41</v>
      </c>
      <c r="E55" s="5" t="s">
        <v>42</v>
      </c>
      <c r="F55" s="5" t="s">
        <v>43</v>
      </c>
      <c r="G55" s="5" t="s">
        <v>47</v>
      </c>
      <c r="H55" s="5" t="s">
        <v>45</v>
      </c>
      <c r="I55" s="5" t="s">
        <v>45</v>
      </c>
      <c r="J55" s="5">
        <v>2016</v>
      </c>
      <c r="K55" s="32"/>
      <c r="L55" s="7">
        <v>0.68</v>
      </c>
      <c r="M55" s="8" t="s">
        <v>178</v>
      </c>
      <c r="N55" s="8" t="s">
        <v>177</v>
      </c>
      <c r="O55" s="33">
        <v>0.51</v>
      </c>
      <c r="P55" s="33" t="s">
        <v>185</v>
      </c>
      <c r="Q55" s="35">
        <v>0</v>
      </c>
      <c r="R55" s="35" t="s">
        <v>188</v>
      </c>
      <c r="S55" s="76">
        <v>0</v>
      </c>
      <c r="T55" s="76" t="s">
        <v>188</v>
      </c>
      <c r="U55" s="41">
        <v>0.25</v>
      </c>
      <c r="V55" s="41" t="s">
        <v>188</v>
      </c>
    </row>
    <row r="56" spans="1:22" x14ac:dyDescent="0.2">
      <c r="A56" s="5" t="s">
        <v>264</v>
      </c>
      <c r="B56" s="5">
        <v>15</v>
      </c>
      <c r="C56" s="6" t="str">
        <f t="shared" si="0"/>
        <v>Niño/Adolescente</v>
      </c>
      <c r="D56" s="5" t="s">
        <v>48</v>
      </c>
      <c r="E56" s="5" t="s">
        <v>42</v>
      </c>
      <c r="F56" s="5" t="s">
        <v>43</v>
      </c>
      <c r="G56" s="5" t="s">
        <v>47</v>
      </c>
      <c r="H56" s="5" t="s">
        <v>45</v>
      </c>
      <c r="I56" s="5" t="s">
        <v>49</v>
      </c>
      <c r="J56" s="5">
        <v>2013</v>
      </c>
      <c r="K56" s="32"/>
      <c r="L56" s="7">
        <v>0.86</v>
      </c>
      <c r="M56" s="8" t="s">
        <v>176</v>
      </c>
      <c r="N56" s="8" t="s">
        <v>181</v>
      </c>
      <c r="O56" s="33">
        <v>0.36</v>
      </c>
      <c r="P56" s="33" t="s">
        <v>187</v>
      </c>
      <c r="Q56" s="35">
        <v>0</v>
      </c>
      <c r="R56" s="35" t="s">
        <v>188</v>
      </c>
      <c r="S56" s="76">
        <v>0.25</v>
      </c>
      <c r="T56" s="76" t="s">
        <v>188</v>
      </c>
      <c r="U56" s="41">
        <v>0</v>
      </c>
      <c r="V56" s="41" t="s">
        <v>188</v>
      </c>
    </row>
    <row r="57" spans="1:22" x14ac:dyDescent="0.2">
      <c r="A57" s="5" t="s">
        <v>265</v>
      </c>
      <c r="B57" s="5">
        <v>14</v>
      </c>
      <c r="C57" s="6" t="str">
        <f t="shared" si="0"/>
        <v>Niño/Adolescente</v>
      </c>
      <c r="D57" s="5" t="s">
        <v>48</v>
      </c>
      <c r="E57" s="5" t="s">
        <v>69</v>
      </c>
      <c r="F57" s="5" t="s">
        <v>43</v>
      </c>
      <c r="G57" s="5" t="s">
        <v>47</v>
      </c>
      <c r="H57" s="5" t="s">
        <v>45</v>
      </c>
      <c r="I57" s="5" t="s">
        <v>45</v>
      </c>
      <c r="J57" s="5">
        <v>2017</v>
      </c>
      <c r="K57" s="32"/>
      <c r="L57" s="7">
        <v>0.56999999999999995</v>
      </c>
      <c r="M57" s="8" t="s">
        <v>178</v>
      </c>
      <c r="N57" s="8" t="s">
        <v>180</v>
      </c>
      <c r="O57" s="33">
        <v>0.66</v>
      </c>
      <c r="P57" s="33" t="s">
        <v>185</v>
      </c>
      <c r="Q57" s="35">
        <v>0</v>
      </c>
      <c r="R57" s="35" t="s">
        <v>188</v>
      </c>
      <c r="S57" s="76">
        <v>0.5</v>
      </c>
      <c r="T57" s="76" t="s">
        <v>187</v>
      </c>
      <c r="U57" s="41">
        <v>0.25</v>
      </c>
      <c r="V57" s="41" t="s">
        <v>188</v>
      </c>
    </row>
    <row r="58" spans="1:22" x14ac:dyDescent="0.2">
      <c r="A58" s="5" t="s">
        <v>266</v>
      </c>
      <c r="B58" s="5">
        <v>17</v>
      </c>
      <c r="C58" s="6" t="str">
        <f t="shared" si="0"/>
        <v>Niño/Adolescente</v>
      </c>
      <c r="D58" s="5" t="s">
        <v>48</v>
      </c>
      <c r="E58" s="5" t="s">
        <v>42</v>
      </c>
      <c r="F58" s="5" t="s">
        <v>43</v>
      </c>
      <c r="G58" s="5" t="s">
        <v>47</v>
      </c>
      <c r="H58" s="5" t="s">
        <v>51</v>
      </c>
      <c r="I58" s="5" t="s">
        <v>45</v>
      </c>
      <c r="J58" s="5">
        <v>2010</v>
      </c>
      <c r="K58" s="32"/>
      <c r="L58" s="7">
        <v>0.71</v>
      </c>
      <c r="M58" s="8" t="s">
        <v>178</v>
      </c>
      <c r="N58" s="8" t="s">
        <v>177</v>
      </c>
      <c r="O58" s="33">
        <v>0.38</v>
      </c>
      <c r="P58" s="33" t="s">
        <v>187</v>
      </c>
      <c r="Q58" s="35">
        <v>0</v>
      </c>
      <c r="R58" s="35" t="s">
        <v>188</v>
      </c>
      <c r="S58" s="76">
        <v>0.75</v>
      </c>
      <c r="T58" s="76" t="s">
        <v>185</v>
      </c>
      <c r="U58" s="41">
        <v>0</v>
      </c>
      <c r="V58" s="41" t="s">
        <v>188</v>
      </c>
    </row>
    <row r="59" spans="1:22" x14ac:dyDescent="0.2">
      <c r="A59" s="5" t="s">
        <v>267</v>
      </c>
      <c r="B59" s="5">
        <v>19</v>
      </c>
      <c r="C59" s="6" t="str">
        <f t="shared" si="0"/>
        <v>Adulto Joven</v>
      </c>
      <c r="D59" s="5" t="s">
        <v>48</v>
      </c>
      <c r="E59" s="5" t="s">
        <v>42</v>
      </c>
      <c r="F59" s="5" t="s">
        <v>50</v>
      </c>
      <c r="G59" s="5" t="s">
        <v>47</v>
      </c>
      <c r="H59" s="5" t="s">
        <v>51</v>
      </c>
      <c r="I59" s="5" t="s">
        <v>51</v>
      </c>
      <c r="J59" s="5">
        <v>2015</v>
      </c>
      <c r="K59" s="32"/>
      <c r="L59" s="7">
        <v>0.61</v>
      </c>
      <c r="M59" s="8" t="s">
        <v>178</v>
      </c>
      <c r="N59" s="8" t="s">
        <v>177</v>
      </c>
      <c r="O59" s="33">
        <v>0.51</v>
      </c>
      <c r="P59" s="33" t="s">
        <v>185</v>
      </c>
      <c r="Q59" s="35">
        <v>0</v>
      </c>
      <c r="R59" s="35" t="s">
        <v>188</v>
      </c>
      <c r="S59" s="76">
        <v>0.75</v>
      </c>
      <c r="T59" s="76" t="s">
        <v>185</v>
      </c>
      <c r="U59" s="41">
        <v>0</v>
      </c>
      <c r="V59" s="41" t="s">
        <v>188</v>
      </c>
    </row>
    <row r="60" spans="1:22" x14ac:dyDescent="0.2">
      <c r="A60" s="5" t="s">
        <v>268</v>
      </c>
      <c r="B60" s="5">
        <v>18</v>
      </c>
      <c r="C60" s="6" t="str">
        <f t="shared" si="0"/>
        <v>Adulto Joven</v>
      </c>
      <c r="D60" s="5" t="s">
        <v>41</v>
      </c>
      <c r="E60" s="5" t="s">
        <v>79</v>
      </c>
      <c r="F60" s="5" t="s">
        <v>43</v>
      </c>
      <c r="G60" s="5" t="s">
        <v>47</v>
      </c>
      <c r="H60" s="5" t="s">
        <v>51</v>
      </c>
      <c r="I60" s="5" t="s">
        <v>51</v>
      </c>
      <c r="J60" s="5">
        <v>2012</v>
      </c>
      <c r="K60" s="32"/>
      <c r="L60" s="7">
        <v>0.82</v>
      </c>
      <c r="M60" s="8" t="s">
        <v>176</v>
      </c>
      <c r="N60" s="8" t="s">
        <v>181</v>
      </c>
      <c r="O60" s="33">
        <v>0.52</v>
      </c>
      <c r="P60" s="33" t="s">
        <v>185</v>
      </c>
      <c r="Q60" s="35">
        <v>0</v>
      </c>
      <c r="R60" s="35" t="s">
        <v>188</v>
      </c>
      <c r="S60" s="76">
        <v>0.5</v>
      </c>
      <c r="T60" s="76" t="s">
        <v>187</v>
      </c>
      <c r="U60" s="41">
        <v>0.25</v>
      </c>
      <c r="V60" s="41" t="s">
        <v>188</v>
      </c>
    </row>
    <row r="61" spans="1:22" x14ac:dyDescent="0.2">
      <c r="A61" s="5" t="s">
        <v>269</v>
      </c>
      <c r="B61" s="5">
        <v>18</v>
      </c>
      <c r="C61" s="6" t="str">
        <f t="shared" si="0"/>
        <v>Adulto Joven</v>
      </c>
      <c r="D61" s="5" t="s">
        <v>48</v>
      </c>
      <c r="E61" s="5" t="s">
        <v>80</v>
      </c>
      <c r="F61" s="5" t="s">
        <v>43</v>
      </c>
      <c r="G61" s="5" t="s">
        <v>47</v>
      </c>
      <c r="H61" s="5" t="s">
        <v>45</v>
      </c>
      <c r="I61" s="5" t="s">
        <v>45</v>
      </c>
      <c r="J61" s="5">
        <v>2010</v>
      </c>
      <c r="K61" s="32"/>
      <c r="L61" s="7">
        <v>0.71</v>
      </c>
      <c r="M61" s="8" t="s">
        <v>178</v>
      </c>
      <c r="N61" s="8" t="s">
        <v>177</v>
      </c>
      <c r="O61" s="33">
        <v>0.74</v>
      </c>
      <c r="P61" s="33" t="s">
        <v>185</v>
      </c>
      <c r="Q61" s="35">
        <v>0.52</v>
      </c>
      <c r="R61" s="35" t="s">
        <v>185</v>
      </c>
      <c r="S61" s="76">
        <v>0.75</v>
      </c>
      <c r="T61" s="76" t="s">
        <v>185</v>
      </c>
      <c r="U61" s="41">
        <v>0.25</v>
      </c>
      <c r="V61" s="41" t="s">
        <v>188</v>
      </c>
    </row>
    <row r="62" spans="1:22" x14ac:dyDescent="0.2">
      <c r="A62" s="5" t="s">
        <v>270</v>
      </c>
      <c r="B62" s="5">
        <v>17</v>
      </c>
      <c r="C62" s="6" t="str">
        <f t="shared" si="0"/>
        <v>Niño/Adolescente</v>
      </c>
      <c r="D62" s="5" t="s">
        <v>41</v>
      </c>
      <c r="E62" s="5" t="s">
        <v>71</v>
      </c>
      <c r="F62" s="5" t="s">
        <v>43</v>
      </c>
      <c r="G62" s="5" t="s">
        <v>47</v>
      </c>
      <c r="H62" s="5" t="s">
        <v>45</v>
      </c>
      <c r="I62" s="5" t="s">
        <v>51</v>
      </c>
      <c r="J62" s="5">
        <v>2012</v>
      </c>
      <c r="K62" s="32"/>
      <c r="L62" s="7">
        <v>0.89</v>
      </c>
      <c r="M62" s="8" t="s">
        <v>176</v>
      </c>
      <c r="N62" s="8" t="s">
        <v>181</v>
      </c>
      <c r="O62" s="33">
        <v>0.79</v>
      </c>
      <c r="P62" s="33" t="s">
        <v>186</v>
      </c>
      <c r="Q62" s="35">
        <v>0</v>
      </c>
      <c r="R62" s="35" t="s">
        <v>188</v>
      </c>
      <c r="S62" s="76">
        <v>0.25</v>
      </c>
      <c r="T62" s="76" t="s">
        <v>188</v>
      </c>
      <c r="U62" s="41">
        <v>0.25</v>
      </c>
      <c r="V62" s="41" t="s">
        <v>188</v>
      </c>
    </row>
    <row r="63" spans="1:22" x14ac:dyDescent="0.2">
      <c r="A63" s="5" t="s">
        <v>271</v>
      </c>
      <c r="B63" s="5">
        <v>17</v>
      </c>
      <c r="C63" s="6" t="str">
        <f t="shared" si="0"/>
        <v>Niño/Adolescente</v>
      </c>
      <c r="D63" s="5" t="s">
        <v>48</v>
      </c>
      <c r="E63" s="5" t="s">
        <v>46</v>
      </c>
      <c r="F63" s="5" t="s">
        <v>43</v>
      </c>
      <c r="G63" s="5" t="s">
        <v>47</v>
      </c>
      <c r="H63" s="5" t="s">
        <v>49</v>
      </c>
      <c r="I63" s="5" t="s">
        <v>45</v>
      </c>
      <c r="J63" s="5">
        <v>2013</v>
      </c>
      <c r="K63" s="32"/>
      <c r="L63" s="7">
        <v>0.71</v>
      </c>
      <c r="M63" s="8" t="s">
        <v>178</v>
      </c>
      <c r="N63" s="8" t="s">
        <v>177</v>
      </c>
      <c r="O63" s="33">
        <v>0.94</v>
      </c>
      <c r="P63" s="33" t="s">
        <v>186</v>
      </c>
      <c r="Q63" s="35">
        <v>0</v>
      </c>
      <c r="R63" s="35" t="s">
        <v>188</v>
      </c>
      <c r="S63" s="76">
        <v>1</v>
      </c>
      <c r="T63" s="76" t="s">
        <v>186</v>
      </c>
      <c r="U63" s="41">
        <v>0.25</v>
      </c>
      <c r="V63" s="41" t="s">
        <v>188</v>
      </c>
    </row>
    <row r="64" spans="1:22" x14ac:dyDescent="0.2">
      <c r="A64" s="5" t="s">
        <v>272</v>
      </c>
      <c r="B64" s="5">
        <v>19</v>
      </c>
      <c r="C64" s="6" t="str">
        <f t="shared" si="0"/>
        <v>Adulto Joven</v>
      </c>
      <c r="D64" s="5" t="s">
        <v>41</v>
      </c>
      <c r="E64" s="5" t="s">
        <v>42</v>
      </c>
      <c r="F64" s="5" t="s">
        <v>50</v>
      </c>
      <c r="G64" s="5" t="s">
        <v>47</v>
      </c>
      <c r="H64" s="5" t="s">
        <v>51</v>
      </c>
      <c r="I64" s="5" t="s">
        <v>45</v>
      </c>
      <c r="J64" s="5">
        <v>2011</v>
      </c>
      <c r="K64" s="32"/>
      <c r="L64" s="7">
        <v>0.96</v>
      </c>
      <c r="M64" s="8" t="s">
        <v>176</v>
      </c>
      <c r="N64" s="8" t="s">
        <v>181</v>
      </c>
      <c r="O64" s="33">
        <v>0.85</v>
      </c>
      <c r="P64" s="33" t="s">
        <v>186</v>
      </c>
      <c r="Q64" s="35">
        <v>0.55000000000000004</v>
      </c>
      <c r="R64" s="35" t="s">
        <v>185</v>
      </c>
      <c r="S64" s="76">
        <v>0.5</v>
      </c>
      <c r="T64" s="76" t="s">
        <v>187</v>
      </c>
      <c r="U64" s="41">
        <v>0.25</v>
      </c>
      <c r="V64" s="41" t="s">
        <v>188</v>
      </c>
    </row>
    <row r="65" spans="1:22" x14ac:dyDescent="0.2">
      <c r="A65" s="5" t="s">
        <v>273</v>
      </c>
      <c r="B65" s="5">
        <v>18</v>
      </c>
      <c r="C65" s="6" t="str">
        <f t="shared" si="0"/>
        <v>Adulto Joven</v>
      </c>
      <c r="D65" s="5" t="s">
        <v>48</v>
      </c>
      <c r="E65" s="5" t="s">
        <v>77</v>
      </c>
      <c r="F65" s="5" t="s">
        <v>43</v>
      </c>
      <c r="G65" s="5" t="s">
        <v>47</v>
      </c>
      <c r="H65" s="5" t="s">
        <v>45</v>
      </c>
      <c r="I65" s="5" t="s">
        <v>51</v>
      </c>
      <c r="J65" s="5">
        <v>2012</v>
      </c>
      <c r="K65" s="32"/>
      <c r="L65" s="7">
        <v>0.21</v>
      </c>
      <c r="M65" s="8" t="s">
        <v>183</v>
      </c>
      <c r="N65" s="8" t="s">
        <v>182</v>
      </c>
      <c r="O65" s="33">
        <v>0.56999999999999995</v>
      </c>
      <c r="P65" s="33" t="s">
        <v>185</v>
      </c>
      <c r="Q65" s="35">
        <v>0.38</v>
      </c>
      <c r="R65" s="35" t="s">
        <v>187</v>
      </c>
      <c r="S65" s="76">
        <v>0.5</v>
      </c>
      <c r="T65" s="76" t="s">
        <v>187</v>
      </c>
      <c r="U65" s="41">
        <v>0</v>
      </c>
      <c r="V65" s="41" t="s">
        <v>188</v>
      </c>
    </row>
    <row r="66" spans="1:22" x14ac:dyDescent="0.2">
      <c r="A66" s="5" t="s">
        <v>274</v>
      </c>
      <c r="B66" s="5">
        <v>17</v>
      </c>
      <c r="C66" s="6" t="str">
        <f t="shared" si="0"/>
        <v>Niño/Adolescente</v>
      </c>
      <c r="D66" s="5" t="s">
        <v>48</v>
      </c>
      <c r="E66" s="5" t="s">
        <v>81</v>
      </c>
      <c r="F66" s="5" t="s">
        <v>43</v>
      </c>
      <c r="G66" s="5" t="s">
        <v>47</v>
      </c>
      <c r="H66" s="5" t="s">
        <v>45</v>
      </c>
      <c r="I66" s="5" t="s">
        <v>51</v>
      </c>
      <c r="J66" s="5">
        <v>2010</v>
      </c>
      <c r="K66" s="32"/>
      <c r="L66" s="7">
        <v>0.56999999999999995</v>
      </c>
      <c r="M66" s="8" t="s">
        <v>178</v>
      </c>
      <c r="N66" s="8" t="s">
        <v>180</v>
      </c>
      <c r="O66" s="33">
        <v>0.69</v>
      </c>
      <c r="P66" s="33" t="s">
        <v>185</v>
      </c>
      <c r="Q66" s="35">
        <v>0</v>
      </c>
      <c r="R66" s="35" t="s">
        <v>188</v>
      </c>
      <c r="S66" s="76">
        <v>0.25</v>
      </c>
      <c r="T66" s="76" t="s">
        <v>188</v>
      </c>
      <c r="U66" s="41">
        <v>0</v>
      </c>
      <c r="V66" s="41" t="s">
        <v>188</v>
      </c>
    </row>
    <row r="67" spans="1:22" x14ac:dyDescent="0.2">
      <c r="A67" s="5" t="s">
        <v>275</v>
      </c>
      <c r="B67" s="5">
        <v>18</v>
      </c>
      <c r="C67" s="6" t="str">
        <f t="shared" si="0"/>
        <v>Adulto Joven</v>
      </c>
      <c r="D67" s="5" t="s">
        <v>41</v>
      </c>
      <c r="E67" s="5" t="s">
        <v>82</v>
      </c>
      <c r="F67" s="5" t="s">
        <v>43</v>
      </c>
      <c r="G67" s="5" t="s">
        <v>47</v>
      </c>
      <c r="H67" s="5" t="s">
        <v>45</v>
      </c>
      <c r="I67" s="5" t="s">
        <v>45</v>
      </c>
      <c r="J67" s="5">
        <v>2017</v>
      </c>
      <c r="K67" s="32"/>
      <c r="L67" s="7">
        <v>0.82</v>
      </c>
      <c r="M67" s="8" t="s">
        <v>176</v>
      </c>
      <c r="N67" s="8" t="s">
        <v>181</v>
      </c>
      <c r="O67" s="33">
        <v>0.69</v>
      </c>
      <c r="P67" s="33" t="s">
        <v>185</v>
      </c>
      <c r="Q67" s="35">
        <v>0.38</v>
      </c>
      <c r="R67" s="35" t="s">
        <v>187</v>
      </c>
      <c r="S67" s="76">
        <v>0.75</v>
      </c>
      <c r="T67" s="76" t="s">
        <v>185</v>
      </c>
      <c r="U67" s="41">
        <v>0.25</v>
      </c>
      <c r="V67" s="41" t="s">
        <v>188</v>
      </c>
    </row>
    <row r="68" spans="1:22" x14ac:dyDescent="0.2">
      <c r="A68" s="5" t="s">
        <v>276</v>
      </c>
      <c r="B68" s="5">
        <v>18</v>
      </c>
      <c r="C68" s="6" t="str">
        <f t="shared" si="0"/>
        <v>Adulto Joven</v>
      </c>
      <c r="D68" s="5" t="s">
        <v>48</v>
      </c>
      <c r="E68" s="5" t="s">
        <v>74</v>
      </c>
      <c r="F68" s="5" t="s">
        <v>43</v>
      </c>
      <c r="G68" s="5" t="s">
        <v>47</v>
      </c>
      <c r="H68" s="5" t="s">
        <v>51</v>
      </c>
      <c r="I68" s="5" t="s">
        <v>51</v>
      </c>
      <c r="J68" s="5">
        <v>2009</v>
      </c>
      <c r="K68" s="32"/>
      <c r="L68" s="7">
        <v>0.36</v>
      </c>
      <c r="M68" s="8" t="s">
        <v>179</v>
      </c>
      <c r="N68" s="8" t="s">
        <v>182</v>
      </c>
      <c r="O68" s="33">
        <v>0.4</v>
      </c>
      <c r="P68" s="33" t="s">
        <v>187</v>
      </c>
      <c r="Q68" s="35">
        <v>0</v>
      </c>
      <c r="R68" s="35" t="s">
        <v>188</v>
      </c>
      <c r="S68" s="76">
        <v>0.25</v>
      </c>
      <c r="T68" s="76" t="s">
        <v>188</v>
      </c>
      <c r="U68" s="41">
        <v>0.25</v>
      </c>
      <c r="V68" s="41" t="s">
        <v>188</v>
      </c>
    </row>
    <row r="69" spans="1:22" x14ac:dyDescent="0.2">
      <c r="A69" s="5" t="s">
        <v>277</v>
      </c>
      <c r="B69" s="5">
        <v>27</v>
      </c>
      <c r="C69" s="6" t="str">
        <f t="shared" ref="C69:C132" si="1">IF((B69&lt;18),"Niño/Adolescente",(IF(AND((B69&gt;17),(B69&lt;30)),"Adulto Joven",(IF(AND((B69&gt;29),(B69&lt;60)),"Adulto","Adulto Mayor")))))</f>
        <v>Adulto Joven</v>
      </c>
      <c r="D69" s="5" t="s">
        <v>48</v>
      </c>
      <c r="E69" s="5" t="s">
        <v>83</v>
      </c>
      <c r="F69" s="5" t="s">
        <v>43</v>
      </c>
      <c r="G69" s="5" t="s">
        <v>44</v>
      </c>
      <c r="H69" s="5" t="s">
        <v>49</v>
      </c>
      <c r="I69" s="5" t="s">
        <v>49</v>
      </c>
      <c r="J69" s="5">
        <v>2011</v>
      </c>
      <c r="K69" s="32"/>
      <c r="L69" s="7">
        <v>0.79</v>
      </c>
      <c r="M69" s="8" t="s">
        <v>176</v>
      </c>
      <c r="N69" s="8" t="s">
        <v>177</v>
      </c>
      <c r="O69" s="33">
        <v>0.89</v>
      </c>
      <c r="P69" s="33" t="s">
        <v>186</v>
      </c>
      <c r="Q69" s="35">
        <v>0</v>
      </c>
      <c r="R69" s="35" t="s">
        <v>188</v>
      </c>
      <c r="S69" s="76">
        <v>0.75</v>
      </c>
      <c r="T69" s="76" t="s">
        <v>185</v>
      </c>
      <c r="U69" s="41">
        <v>0.25</v>
      </c>
      <c r="V69" s="41" t="s">
        <v>188</v>
      </c>
    </row>
    <row r="70" spans="1:22" x14ac:dyDescent="0.2">
      <c r="A70" s="5" t="s">
        <v>278</v>
      </c>
      <c r="B70" s="5">
        <v>16</v>
      </c>
      <c r="C70" s="6" t="str">
        <f t="shared" si="1"/>
        <v>Niño/Adolescente</v>
      </c>
      <c r="D70" s="5" t="s">
        <v>48</v>
      </c>
      <c r="E70" s="5" t="s">
        <v>84</v>
      </c>
      <c r="F70" s="5" t="s">
        <v>50</v>
      </c>
      <c r="G70" s="5" t="s">
        <v>47</v>
      </c>
      <c r="H70" s="5" t="s">
        <v>51</v>
      </c>
      <c r="I70" s="5" t="s">
        <v>51</v>
      </c>
      <c r="J70" s="5">
        <v>2007</v>
      </c>
      <c r="K70" s="32"/>
      <c r="L70" s="7">
        <v>0.56999999999999995</v>
      </c>
      <c r="M70" s="8" t="s">
        <v>178</v>
      </c>
      <c r="N70" s="8" t="s">
        <v>180</v>
      </c>
      <c r="O70" s="33">
        <v>0.61</v>
      </c>
      <c r="P70" s="33" t="s">
        <v>185</v>
      </c>
      <c r="Q70" s="35">
        <v>0</v>
      </c>
      <c r="R70" s="35" t="s">
        <v>188</v>
      </c>
      <c r="S70" s="76">
        <v>0.5</v>
      </c>
      <c r="T70" s="76" t="s">
        <v>187</v>
      </c>
      <c r="U70" s="41">
        <v>0</v>
      </c>
      <c r="V70" s="41" t="s">
        <v>188</v>
      </c>
    </row>
    <row r="71" spans="1:22" x14ac:dyDescent="0.2">
      <c r="A71" s="5" t="s">
        <v>279</v>
      </c>
      <c r="B71" s="5">
        <v>18</v>
      </c>
      <c r="C71" s="6" t="str">
        <f t="shared" si="1"/>
        <v>Adulto Joven</v>
      </c>
      <c r="D71" s="5" t="s">
        <v>48</v>
      </c>
      <c r="E71" s="5" t="s">
        <v>85</v>
      </c>
      <c r="F71" s="5" t="s">
        <v>43</v>
      </c>
      <c r="G71" s="5" t="s">
        <v>47</v>
      </c>
      <c r="H71" s="5" t="s">
        <v>49</v>
      </c>
      <c r="I71" s="5" t="s">
        <v>45</v>
      </c>
      <c r="J71" s="5">
        <v>2007</v>
      </c>
      <c r="K71" s="32"/>
      <c r="L71" s="7">
        <v>0.68</v>
      </c>
      <c r="M71" s="8" t="s">
        <v>178</v>
      </c>
      <c r="N71" s="8" t="s">
        <v>177</v>
      </c>
      <c r="O71" s="33">
        <v>0.78</v>
      </c>
      <c r="P71" s="33" t="s">
        <v>186</v>
      </c>
      <c r="Q71" s="35">
        <v>0</v>
      </c>
      <c r="R71" s="35" t="s">
        <v>188</v>
      </c>
      <c r="S71" s="76">
        <v>0.5</v>
      </c>
      <c r="T71" s="76" t="s">
        <v>187</v>
      </c>
      <c r="U71" s="41">
        <v>0</v>
      </c>
      <c r="V71" s="41" t="s">
        <v>188</v>
      </c>
    </row>
    <row r="72" spans="1:22" x14ac:dyDescent="0.2">
      <c r="A72" s="5" t="s">
        <v>280</v>
      </c>
      <c r="B72" s="5">
        <v>17</v>
      </c>
      <c r="C72" s="6" t="str">
        <f t="shared" si="1"/>
        <v>Niño/Adolescente</v>
      </c>
      <c r="D72" s="5" t="s">
        <v>48</v>
      </c>
      <c r="E72" s="5" t="s">
        <v>71</v>
      </c>
      <c r="F72" s="5" t="s">
        <v>43</v>
      </c>
      <c r="G72" s="5" t="s">
        <v>47</v>
      </c>
      <c r="H72" s="5" t="s">
        <v>45</v>
      </c>
      <c r="I72" s="5" t="s">
        <v>51</v>
      </c>
      <c r="J72" s="5">
        <v>2007</v>
      </c>
      <c r="K72" s="32"/>
      <c r="L72" s="7">
        <v>0.71</v>
      </c>
      <c r="M72" s="8" t="s">
        <v>178</v>
      </c>
      <c r="N72" s="8" t="s">
        <v>177</v>
      </c>
      <c r="O72" s="33">
        <v>0.26</v>
      </c>
      <c r="P72" s="33" t="s">
        <v>187</v>
      </c>
      <c r="Q72" s="35">
        <v>0.65</v>
      </c>
      <c r="R72" s="35" t="s">
        <v>185</v>
      </c>
      <c r="S72" s="76">
        <v>0.75</v>
      </c>
      <c r="T72" s="76" t="s">
        <v>185</v>
      </c>
      <c r="U72" s="41">
        <v>0.5</v>
      </c>
      <c r="V72" s="41" t="s">
        <v>187</v>
      </c>
    </row>
    <row r="73" spans="1:22" x14ac:dyDescent="0.2">
      <c r="A73" s="5" t="s">
        <v>281</v>
      </c>
      <c r="B73" s="5">
        <v>17</v>
      </c>
      <c r="C73" s="6" t="str">
        <f t="shared" si="1"/>
        <v>Niño/Adolescente</v>
      </c>
      <c r="D73" s="5" t="s">
        <v>48</v>
      </c>
      <c r="E73" s="5" t="s">
        <v>86</v>
      </c>
      <c r="F73" s="5" t="s">
        <v>43</v>
      </c>
      <c r="G73" s="5" t="s">
        <v>47</v>
      </c>
      <c r="H73" s="5" t="s">
        <v>49</v>
      </c>
      <c r="I73" s="5" t="s">
        <v>49</v>
      </c>
      <c r="J73" s="5">
        <v>2008</v>
      </c>
      <c r="K73" s="32"/>
      <c r="L73" s="7">
        <v>0.82</v>
      </c>
      <c r="M73" s="8" t="s">
        <v>176</v>
      </c>
      <c r="N73" s="8" t="s">
        <v>181</v>
      </c>
      <c r="O73" s="33">
        <v>0.89</v>
      </c>
      <c r="P73" s="33" t="s">
        <v>186</v>
      </c>
      <c r="Q73" s="35">
        <v>0.78</v>
      </c>
      <c r="R73" s="35" t="s">
        <v>186</v>
      </c>
      <c r="S73" s="76">
        <v>0.25</v>
      </c>
      <c r="T73" s="76" t="s">
        <v>188</v>
      </c>
      <c r="U73" s="41">
        <v>0.25</v>
      </c>
      <c r="V73" s="41" t="s">
        <v>188</v>
      </c>
    </row>
    <row r="74" spans="1:22" x14ac:dyDescent="0.2">
      <c r="A74" s="5" t="s">
        <v>282</v>
      </c>
      <c r="B74" s="5">
        <v>15</v>
      </c>
      <c r="C74" s="6" t="str">
        <f t="shared" si="1"/>
        <v>Niño/Adolescente</v>
      </c>
      <c r="D74" s="5" t="s">
        <v>41</v>
      </c>
      <c r="E74" s="5" t="s">
        <v>42</v>
      </c>
      <c r="F74" s="5" t="s">
        <v>43</v>
      </c>
      <c r="G74" s="5" t="s">
        <v>47</v>
      </c>
      <c r="H74" s="5" t="s">
        <v>51</v>
      </c>
      <c r="I74" s="5" t="s">
        <v>51</v>
      </c>
      <c r="J74" s="5">
        <v>2017</v>
      </c>
      <c r="K74" s="32"/>
      <c r="L74" s="7">
        <v>0.71</v>
      </c>
      <c r="M74" s="8" t="s">
        <v>178</v>
      </c>
      <c r="N74" s="8" t="s">
        <v>177</v>
      </c>
      <c r="O74" s="33">
        <v>0.78</v>
      </c>
      <c r="P74" s="33" t="s">
        <v>186</v>
      </c>
      <c r="Q74" s="35">
        <v>0</v>
      </c>
      <c r="R74" s="35" t="s">
        <v>188</v>
      </c>
      <c r="S74" s="76">
        <v>0.75</v>
      </c>
      <c r="T74" s="76" t="s">
        <v>185</v>
      </c>
      <c r="U74" s="41">
        <v>0.25</v>
      </c>
      <c r="V74" s="41" t="s">
        <v>188</v>
      </c>
    </row>
    <row r="75" spans="1:22" x14ac:dyDescent="0.2">
      <c r="A75" s="5" t="s">
        <v>283</v>
      </c>
      <c r="B75" s="5">
        <v>16</v>
      </c>
      <c r="C75" s="6" t="str">
        <f t="shared" si="1"/>
        <v>Niño/Adolescente</v>
      </c>
      <c r="D75" s="5" t="s">
        <v>48</v>
      </c>
      <c r="E75" s="5" t="s">
        <v>83</v>
      </c>
      <c r="F75" s="5" t="s">
        <v>50</v>
      </c>
      <c r="G75" s="5" t="s">
        <v>65</v>
      </c>
      <c r="H75" s="5" t="s">
        <v>51</v>
      </c>
      <c r="I75" s="5" t="s">
        <v>65</v>
      </c>
      <c r="J75" s="5">
        <v>2016</v>
      </c>
      <c r="K75" s="32"/>
      <c r="L75" s="7">
        <v>0.28999999999999998</v>
      </c>
      <c r="M75" s="8" t="s">
        <v>179</v>
      </c>
      <c r="N75" s="8" t="s">
        <v>182</v>
      </c>
      <c r="O75" s="33">
        <v>0.23</v>
      </c>
      <c r="P75" s="33" t="s">
        <v>188</v>
      </c>
      <c r="Q75" s="35">
        <v>0</v>
      </c>
      <c r="R75" s="35" t="s">
        <v>188</v>
      </c>
      <c r="S75" s="76">
        <v>0.25</v>
      </c>
      <c r="T75" s="76" t="s">
        <v>188</v>
      </c>
      <c r="U75" s="41">
        <v>0.25</v>
      </c>
      <c r="V75" s="41" t="s">
        <v>188</v>
      </c>
    </row>
    <row r="76" spans="1:22" x14ac:dyDescent="0.2">
      <c r="A76" s="5" t="s">
        <v>284</v>
      </c>
      <c r="B76" s="5">
        <v>15</v>
      </c>
      <c r="C76" s="6" t="str">
        <f t="shared" si="1"/>
        <v>Niño/Adolescente</v>
      </c>
      <c r="D76" s="5" t="s">
        <v>41</v>
      </c>
      <c r="E76" s="5" t="s">
        <v>63</v>
      </c>
      <c r="F76" s="5" t="s">
        <v>43</v>
      </c>
      <c r="G76" s="5" t="s">
        <v>47</v>
      </c>
      <c r="H76" s="5" t="s">
        <v>45</v>
      </c>
      <c r="I76" s="5" t="s">
        <v>45</v>
      </c>
      <c r="J76" s="5">
        <v>2014</v>
      </c>
      <c r="K76" s="32"/>
      <c r="L76" s="7">
        <v>0.46</v>
      </c>
      <c r="M76" s="8" t="s">
        <v>179</v>
      </c>
      <c r="N76" s="8" t="s">
        <v>180</v>
      </c>
      <c r="O76" s="33">
        <v>0.31</v>
      </c>
      <c r="P76" s="33" t="s">
        <v>187</v>
      </c>
      <c r="Q76" s="35">
        <v>0.18</v>
      </c>
      <c r="R76" s="35" t="s">
        <v>188</v>
      </c>
      <c r="S76" s="76">
        <v>0.25</v>
      </c>
      <c r="T76" s="76" t="s">
        <v>188</v>
      </c>
      <c r="U76" s="41">
        <v>0</v>
      </c>
      <c r="V76" s="41" t="s">
        <v>188</v>
      </c>
    </row>
    <row r="77" spans="1:22" x14ac:dyDescent="0.2">
      <c r="A77" s="5" t="s">
        <v>285</v>
      </c>
      <c r="B77" s="5">
        <v>15</v>
      </c>
      <c r="C77" s="6" t="str">
        <f t="shared" si="1"/>
        <v>Niño/Adolescente</v>
      </c>
      <c r="D77" s="5" t="s">
        <v>41</v>
      </c>
      <c r="E77" s="5" t="s">
        <v>87</v>
      </c>
      <c r="F77" s="5" t="s">
        <v>43</v>
      </c>
      <c r="G77" s="5" t="s">
        <v>47</v>
      </c>
      <c r="H77" s="5" t="s">
        <v>51</v>
      </c>
      <c r="I77" s="5" t="s">
        <v>45</v>
      </c>
      <c r="J77" s="5">
        <v>2015</v>
      </c>
      <c r="K77" s="32"/>
      <c r="L77" s="7">
        <v>0.56999999999999995</v>
      </c>
      <c r="M77" s="8" t="s">
        <v>178</v>
      </c>
      <c r="N77" s="8" t="s">
        <v>180</v>
      </c>
      <c r="O77" s="33">
        <v>0.23</v>
      </c>
      <c r="P77" s="33" t="s">
        <v>188</v>
      </c>
      <c r="Q77" s="35">
        <v>0</v>
      </c>
      <c r="R77" s="35" t="s">
        <v>188</v>
      </c>
      <c r="S77" s="76">
        <v>0.75</v>
      </c>
      <c r="T77" s="76" t="s">
        <v>185</v>
      </c>
      <c r="U77" s="41">
        <v>0</v>
      </c>
      <c r="V77" s="41" t="s">
        <v>188</v>
      </c>
    </row>
    <row r="78" spans="1:22" x14ac:dyDescent="0.2">
      <c r="A78" s="5" t="s">
        <v>286</v>
      </c>
      <c r="B78" s="5">
        <v>15</v>
      </c>
      <c r="C78" s="6" t="str">
        <f t="shared" si="1"/>
        <v>Niño/Adolescente</v>
      </c>
      <c r="D78" s="5" t="s">
        <v>41</v>
      </c>
      <c r="E78" s="5" t="s">
        <v>71</v>
      </c>
      <c r="F78" s="5" t="s">
        <v>43</v>
      </c>
      <c r="G78" s="5" t="s">
        <v>47</v>
      </c>
      <c r="H78" s="5" t="s">
        <v>45</v>
      </c>
      <c r="I78" s="5" t="s">
        <v>45</v>
      </c>
      <c r="J78" s="5">
        <v>2014</v>
      </c>
      <c r="K78" s="32"/>
      <c r="L78" s="7">
        <v>0.75</v>
      </c>
      <c r="M78" s="8" t="s">
        <v>178</v>
      </c>
      <c r="N78" s="8" t="s">
        <v>177</v>
      </c>
      <c r="O78" s="33">
        <v>0.46</v>
      </c>
      <c r="P78" s="33" t="s">
        <v>187</v>
      </c>
      <c r="Q78" s="35">
        <v>0</v>
      </c>
      <c r="R78" s="35" t="s">
        <v>188</v>
      </c>
      <c r="S78" s="76">
        <v>0.75</v>
      </c>
      <c r="T78" s="76" t="s">
        <v>185</v>
      </c>
      <c r="U78" s="41">
        <v>0</v>
      </c>
      <c r="V78" s="41" t="s">
        <v>188</v>
      </c>
    </row>
    <row r="79" spans="1:22" x14ac:dyDescent="0.2">
      <c r="A79" s="5" t="s">
        <v>287</v>
      </c>
      <c r="B79" s="5">
        <v>16</v>
      </c>
      <c r="C79" s="6" t="str">
        <f t="shared" si="1"/>
        <v>Niño/Adolescente</v>
      </c>
      <c r="D79" s="5" t="s">
        <v>48</v>
      </c>
      <c r="E79" s="5" t="s">
        <v>75</v>
      </c>
      <c r="F79" s="5" t="s">
        <v>50</v>
      </c>
      <c r="G79" s="5" t="s">
        <v>47</v>
      </c>
      <c r="H79" s="5" t="s">
        <v>45</v>
      </c>
      <c r="I79" s="5" t="s">
        <v>45</v>
      </c>
      <c r="J79" s="5">
        <v>2010</v>
      </c>
      <c r="K79" s="32"/>
      <c r="L79" s="7">
        <v>0.39</v>
      </c>
      <c r="M79" s="8" t="s">
        <v>179</v>
      </c>
      <c r="N79" s="8" t="s">
        <v>182</v>
      </c>
      <c r="O79" s="33">
        <v>0.75</v>
      </c>
      <c r="P79" s="33" t="s">
        <v>186</v>
      </c>
      <c r="Q79" s="35">
        <v>0</v>
      </c>
      <c r="R79" s="35" t="s">
        <v>188</v>
      </c>
      <c r="S79" s="76">
        <v>0.25</v>
      </c>
      <c r="T79" s="76" t="s">
        <v>188</v>
      </c>
      <c r="U79" s="41">
        <v>1</v>
      </c>
      <c r="V79" s="41" t="s">
        <v>186</v>
      </c>
    </row>
    <row r="80" spans="1:22" x14ac:dyDescent="0.2">
      <c r="A80" s="5" t="s">
        <v>288</v>
      </c>
      <c r="B80" s="5">
        <v>15</v>
      </c>
      <c r="C80" s="6" t="str">
        <f t="shared" si="1"/>
        <v>Niño/Adolescente</v>
      </c>
      <c r="D80" s="5" t="s">
        <v>41</v>
      </c>
      <c r="E80" s="5" t="s">
        <v>71</v>
      </c>
      <c r="F80" s="5" t="s">
        <v>43</v>
      </c>
      <c r="G80" s="5" t="s">
        <v>47</v>
      </c>
      <c r="H80" s="5" t="s">
        <v>45</v>
      </c>
      <c r="I80" s="5" t="s">
        <v>45</v>
      </c>
      <c r="J80" s="5">
        <v>2010</v>
      </c>
      <c r="K80" s="32"/>
      <c r="L80" s="7">
        <v>0.93</v>
      </c>
      <c r="M80" s="8" t="s">
        <v>176</v>
      </c>
      <c r="N80" s="8" t="s">
        <v>181</v>
      </c>
      <c r="O80" s="33">
        <v>0.39</v>
      </c>
      <c r="P80" s="33" t="s">
        <v>187</v>
      </c>
      <c r="Q80" s="35">
        <v>0.49</v>
      </c>
      <c r="R80" s="35" t="s">
        <v>187</v>
      </c>
      <c r="S80" s="76">
        <v>0.25</v>
      </c>
      <c r="T80" s="76" t="s">
        <v>188</v>
      </c>
      <c r="U80" s="41">
        <v>0.5</v>
      </c>
      <c r="V80" s="41" t="s">
        <v>187</v>
      </c>
    </row>
    <row r="81" spans="1:22" x14ac:dyDescent="0.2">
      <c r="A81" s="5" t="s">
        <v>289</v>
      </c>
      <c r="B81" s="5">
        <v>16</v>
      </c>
      <c r="C81" s="6" t="str">
        <f t="shared" si="1"/>
        <v>Niño/Adolescente</v>
      </c>
      <c r="D81" s="5" t="s">
        <v>48</v>
      </c>
      <c r="E81" s="5" t="s">
        <v>88</v>
      </c>
      <c r="F81" s="5" t="s">
        <v>43</v>
      </c>
      <c r="G81" s="5" t="s">
        <v>47</v>
      </c>
      <c r="H81" s="5" t="s">
        <v>45</v>
      </c>
      <c r="I81" s="5" t="s">
        <v>45</v>
      </c>
      <c r="J81" s="5">
        <v>2016</v>
      </c>
      <c r="K81" s="32"/>
      <c r="L81" s="7">
        <v>0.64</v>
      </c>
      <c r="M81" s="8" t="s">
        <v>178</v>
      </c>
      <c r="N81" s="8" t="s">
        <v>177</v>
      </c>
      <c r="O81" s="33">
        <v>0.44</v>
      </c>
      <c r="P81" s="33" t="s">
        <v>187</v>
      </c>
      <c r="Q81" s="35">
        <v>0.28999999999999998</v>
      </c>
      <c r="R81" s="35" t="s">
        <v>187</v>
      </c>
      <c r="S81" s="76">
        <v>0.5</v>
      </c>
      <c r="T81" s="76" t="s">
        <v>187</v>
      </c>
      <c r="U81" s="41">
        <v>0.5</v>
      </c>
      <c r="V81" s="41" t="s">
        <v>187</v>
      </c>
    </row>
    <row r="82" spans="1:22" x14ac:dyDescent="0.2">
      <c r="A82" s="5" t="s">
        <v>290</v>
      </c>
      <c r="B82" s="5">
        <v>15</v>
      </c>
      <c r="C82" s="6" t="str">
        <f t="shared" si="1"/>
        <v>Niño/Adolescente</v>
      </c>
      <c r="D82" s="5" t="s">
        <v>41</v>
      </c>
      <c r="E82" s="5" t="s">
        <v>42</v>
      </c>
      <c r="F82" s="5" t="s">
        <v>43</v>
      </c>
      <c r="G82" s="5" t="s">
        <v>47</v>
      </c>
      <c r="H82" s="5" t="s">
        <v>45</v>
      </c>
      <c r="I82" s="5" t="s">
        <v>45</v>
      </c>
      <c r="J82" s="5">
        <v>2016</v>
      </c>
      <c r="K82" s="32"/>
      <c r="L82" s="7">
        <v>0.68</v>
      </c>
      <c r="M82" s="8" t="s">
        <v>178</v>
      </c>
      <c r="N82" s="8" t="s">
        <v>177</v>
      </c>
      <c r="O82" s="33">
        <v>0.43</v>
      </c>
      <c r="P82" s="33" t="s">
        <v>187</v>
      </c>
      <c r="Q82" s="35">
        <v>0</v>
      </c>
      <c r="R82" s="35" t="s">
        <v>188</v>
      </c>
      <c r="S82" s="76">
        <v>0.75</v>
      </c>
      <c r="T82" s="76" t="s">
        <v>185</v>
      </c>
      <c r="U82" s="41">
        <v>0.25</v>
      </c>
      <c r="V82" s="41" t="s">
        <v>188</v>
      </c>
    </row>
    <row r="83" spans="1:22" x14ac:dyDescent="0.2">
      <c r="A83" s="5" t="s">
        <v>291</v>
      </c>
      <c r="B83" s="5">
        <v>16</v>
      </c>
      <c r="C83" s="6" t="str">
        <f t="shared" si="1"/>
        <v>Niño/Adolescente</v>
      </c>
      <c r="D83" s="5" t="s">
        <v>41</v>
      </c>
      <c r="E83" s="5" t="s">
        <v>79</v>
      </c>
      <c r="F83" s="5" t="s">
        <v>43</v>
      </c>
      <c r="G83" s="5" t="s">
        <v>47</v>
      </c>
      <c r="H83" s="5" t="s">
        <v>51</v>
      </c>
      <c r="I83" s="5" t="s">
        <v>45</v>
      </c>
      <c r="J83" s="5">
        <v>2009</v>
      </c>
      <c r="K83" s="32"/>
      <c r="L83" s="7">
        <v>0.86</v>
      </c>
      <c r="M83" s="8" t="s">
        <v>176</v>
      </c>
      <c r="N83" s="8" t="s">
        <v>181</v>
      </c>
      <c r="O83" s="33">
        <v>0.52</v>
      </c>
      <c r="P83" s="33" t="s">
        <v>185</v>
      </c>
      <c r="Q83" s="35">
        <v>0.25</v>
      </c>
      <c r="R83" s="35" t="s">
        <v>188</v>
      </c>
      <c r="S83" s="76">
        <v>0.75</v>
      </c>
      <c r="T83" s="76" t="s">
        <v>185</v>
      </c>
      <c r="U83" s="41">
        <v>0</v>
      </c>
      <c r="V83" s="41" t="s">
        <v>188</v>
      </c>
    </row>
    <row r="84" spans="1:22" x14ac:dyDescent="0.2">
      <c r="A84" s="5" t="s">
        <v>292</v>
      </c>
      <c r="B84" s="5">
        <v>15</v>
      </c>
      <c r="C84" s="6" t="str">
        <f t="shared" si="1"/>
        <v>Niño/Adolescente</v>
      </c>
      <c r="D84" s="5" t="s">
        <v>41</v>
      </c>
      <c r="E84" s="5" t="s">
        <v>71</v>
      </c>
      <c r="F84" s="5" t="s">
        <v>43</v>
      </c>
      <c r="G84" s="5" t="s">
        <v>47</v>
      </c>
      <c r="H84" s="5" t="s">
        <v>45</v>
      </c>
      <c r="I84" s="5" t="s">
        <v>45</v>
      </c>
      <c r="J84" s="5">
        <v>2009</v>
      </c>
      <c r="K84" s="32"/>
      <c r="L84" s="7">
        <v>0.82</v>
      </c>
      <c r="M84" s="8" t="s">
        <v>176</v>
      </c>
      <c r="N84" s="8" t="s">
        <v>181</v>
      </c>
      <c r="O84" s="33">
        <v>0.77</v>
      </c>
      <c r="P84" s="33" t="s">
        <v>186</v>
      </c>
      <c r="Q84" s="35">
        <v>0.39</v>
      </c>
      <c r="R84" s="35" t="s">
        <v>187</v>
      </c>
      <c r="S84" s="76">
        <v>0.5</v>
      </c>
      <c r="T84" s="76" t="s">
        <v>187</v>
      </c>
      <c r="U84" s="41">
        <v>1</v>
      </c>
      <c r="V84" s="41" t="s">
        <v>186</v>
      </c>
    </row>
    <row r="85" spans="1:22" x14ac:dyDescent="0.2">
      <c r="A85" s="5" t="s">
        <v>293</v>
      </c>
      <c r="B85" s="5">
        <v>16</v>
      </c>
      <c r="C85" s="6" t="str">
        <f t="shared" si="1"/>
        <v>Niño/Adolescente</v>
      </c>
      <c r="D85" s="5" t="s">
        <v>41</v>
      </c>
      <c r="E85" s="5" t="s">
        <v>89</v>
      </c>
      <c r="F85" s="5" t="s">
        <v>43</v>
      </c>
      <c r="G85" s="5" t="s">
        <v>47</v>
      </c>
      <c r="H85" s="5" t="s">
        <v>45</v>
      </c>
      <c r="I85" s="5" t="s">
        <v>65</v>
      </c>
      <c r="J85" s="5">
        <v>2015</v>
      </c>
      <c r="K85" s="32"/>
      <c r="L85" s="7">
        <v>0.56999999999999995</v>
      </c>
      <c r="M85" s="8" t="s">
        <v>178</v>
      </c>
      <c r="N85" s="8" t="s">
        <v>180</v>
      </c>
      <c r="O85" s="33">
        <v>0.8</v>
      </c>
      <c r="P85" s="33" t="s">
        <v>186</v>
      </c>
      <c r="Q85" s="35">
        <v>0</v>
      </c>
      <c r="R85" s="35" t="s">
        <v>188</v>
      </c>
      <c r="S85" s="76">
        <v>0.25</v>
      </c>
      <c r="T85" s="76" t="s">
        <v>188</v>
      </c>
      <c r="U85" s="41">
        <v>0</v>
      </c>
      <c r="V85" s="41" t="s">
        <v>188</v>
      </c>
    </row>
    <row r="86" spans="1:22" x14ac:dyDescent="0.2">
      <c r="A86" s="5" t="s">
        <v>294</v>
      </c>
      <c r="B86" s="5">
        <v>15</v>
      </c>
      <c r="C86" s="6" t="str">
        <f t="shared" si="1"/>
        <v>Niño/Adolescente</v>
      </c>
      <c r="D86" s="5" t="s">
        <v>48</v>
      </c>
      <c r="E86" s="5" t="s">
        <v>42</v>
      </c>
      <c r="F86" s="5" t="s">
        <v>43</v>
      </c>
      <c r="G86" s="5" t="s">
        <v>47</v>
      </c>
      <c r="H86" s="5" t="s">
        <v>51</v>
      </c>
      <c r="I86" s="5" t="s">
        <v>51</v>
      </c>
      <c r="J86" s="5">
        <v>2013</v>
      </c>
      <c r="K86" s="32"/>
      <c r="L86" s="7">
        <v>0.89</v>
      </c>
      <c r="M86" s="8" t="s">
        <v>176</v>
      </c>
      <c r="N86" s="8" t="s">
        <v>181</v>
      </c>
      <c r="O86" s="33">
        <v>0.86</v>
      </c>
      <c r="P86" s="33" t="s">
        <v>186</v>
      </c>
      <c r="Q86" s="35">
        <v>0</v>
      </c>
      <c r="R86" s="35" t="s">
        <v>188</v>
      </c>
      <c r="S86" s="76">
        <v>0.75</v>
      </c>
      <c r="T86" s="76" t="s">
        <v>185</v>
      </c>
      <c r="U86" s="41">
        <v>0.25</v>
      </c>
      <c r="V86" s="41" t="s">
        <v>188</v>
      </c>
    </row>
    <row r="87" spans="1:22" x14ac:dyDescent="0.2">
      <c r="A87" s="5" t="s">
        <v>295</v>
      </c>
      <c r="B87" s="5">
        <v>15</v>
      </c>
      <c r="C87" s="6" t="str">
        <f t="shared" si="1"/>
        <v>Niño/Adolescente</v>
      </c>
      <c r="D87" s="5" t="s">
        <v>48</v>
      </c>
      <c r="E87" s="5" t="s">
        <v>72</v>
      </c>
      <c r="F87" s="5" t="s">
        <v>43</v>
      </c>
      <c r="G87" s="5" t="s">
        <v>47</v>
      </c>
      <c r="H87" s="5" t="s">
        <v>45</v>
      </c>
      <c r="I87" s="5" t="s">
        <v>49</v>
      </c>
      <c r="J87" s="5">
        <v>2009</v>
      </c>
      <c r="K87" s="32"/>
      <c r="L87" s="7">
        <v>0.61</v>
      </c>
      <c r="M87" s="8" t="s">
        <v>178</v>
      </c>
      <c r="N87" s="8" t="s">
        <v>177</v>
      </c>
      <c r="O87" s="33">
        <v>0.28000000000000003</v>
      </c>
      <c r="P87" s="33" t="s">
        <v>187</v>
      </c>
      <c r="Q87" s="35">
        <v>0</v>
      </c>
      <c r="R87" s="35" t="s">
        <v>188</v>
      </c>
      <c r="S87" s="76">
        <v>0.5</v>
      </c>
      <c r="T87" s="76" t="s">
        <v>187</v>
      </c>
      <c r="U87" s="41">
        <v>0</v>
      </c>
      <c r="V87" s="41" t="s">
        <v>188</v>
      </c>
    </row>
    <row r="88" spans="1:22" x14ac:dyDescent="0.2">
      <c r="A88" s="5" t="s">
        <v>296</v>
      </c>
      <c r="B88" s="5">
        <v>15</v>
      </c>
      <c r="C88" s="6" t="str">
        <f t="shared" si="1"/>
        <v>Niño/Adolescente</v>
      </c>
      <c r="D88" s="5" t="s">
        <v>48</v>
      </c>
      <c r="E88" s="5" t="s">
        <v>72</v>
      </c>
      <c r="F88" s="5" t="s">
        <v>50</v>
      </c>
      <c r="G88" s="5" t="s">
        <v>47</v>
      </c>
      <c r="H88" s="5" t="s">
        <v>45</v>
      </c>
      <c r="I88" s="5" t="s">
        <v>49</v>
      </c>
      <c r="J88" s="5">
        <v>2010</v>
      </c>
      <c r="K88" s="32"/>
      <c r="L88" s="7">
        <v>0.39</v>
      </c>
      <c r="M88" s="8" t="s">
        <v>179</v>
      </c>
      <c r="N88" s="8" t="s">
        <v>182</v>
      </c>
      <c r="O88" s="33">
        <v>0.56000000000000005</v>
      </c>
      <c r="P88" s="33" t="s">
        <v>185</v>
      </c>
      <c r="Q88" s="35">
        <v>0</v>
      </c>
      <c r="R88" s="35" t="s">
        <v>188</v>
      </c>
      <c r="S88" s="76">
        <v>0.25</v>
      </c>
      <c r="T88" s="76" t="s">
        <v>188</v>
      </c>
      <c r="U88" s="41">
        <v>0.25</v>
      </c>
      <c r="V88" s="41" t="s">
        <v>188</v>
      </c>
    </row>
    <row r="89" spans="1:22" x14ac:dyDescent="0.2">
      <c r="A89" s="5" t="s">
        <v>297</v>
      </c>
      <c r="B89" s="5">
        <v>15</v>
      </c>
      <c r="C89" s="6" t="str">
        <f t="shared" si="1"/>
        <v>Niño/Adolescente</v>
      </c>
      <c r="D89" s="5" t="s">
        <v>48</v>
      </c>
      <c r="E89" s="5" t="s">
        <v>90</v>
      </c>
      <c r="F89" s="5" t="s">
        <v>50</v>
      </c>
      <c r="G89" s="5" t="s">
        <v>47</v>
      </c>
      <c r="H89" s="5" t="s">
        <v>51</v>
      </c>
      <c r="I89" s="5" t="s">
        <v>49</v>
      </c>
      <c r="J89" s="5">
        <v>2014</v>
      </c>
      <c r="K89" s="32"/>
      <c r="L89" s="7">
        <v>0.64</v>
      </c>
      <c r="M89" s="8" t="s">
        <v>178</v>
      </c>
      <c r="N89" s="8" t="s">
        <v>177</v>
      </c>
      <c r="O89" s="33">
        <v>0.5</v>
      </c>
      <c r="P89" s="33" t="s">
        <v>185</v>
      </c>
      <c r="Q89" s="35">
        <v>0</v>
      </c>
      <c r="R89" s="35" t="s">
        <v>188</v>
      </c>
      <c r="S89" s="76">
        <v>0</v>
      </c>
      <c r="T89" s="76" t="s">
        <v>188</v>
      </c>
      <c r="U89" s="41">
        <v>0.25</v>
      </c>
      <c r="V89" s="41" t="s">
        <v>188</v>
      </c>
    </row>
    <row r="90" spans="1:22" x14ac:dyDescent="0.2">
      <c r="A90" s="5" t="s">
        <v>298</v>
      </c>
      <c r="B90" s="5">
        <v>16</v>
      </c>
      <c r="C90" s="6" t="str">
        <f t="shared" si="1"/>
        <v>Niño/Adolescente</v>
      </c>
      <c r="D90" s="5" t="s">
        <v>48</v>
      </c>
      <c r="E90" s="5" t="s">
        <v>71</v>
      </c>
      <c r="F90" s="5" t="s">
        <v>43</v>
      </c>
      <c r="G90" s="5" t="s">
        <v>47</v>
      </c>
      <c r="H90" s="5" t="s">
        <v>45</v>
      </c>
      <c r="I90" s="5" t="s">
        <v>45</v>
      </c>
      <c r="J90" s="5">
        <v>2011</v>
      </c>
      <c r="K90" s="32"/>
      <c r="L90" s="7">
        <v>0.46</v>
      </c>
      <c r="M90" s="8" t="s">
        <v>179</v>
      </c>
      <c r="N90" s="8" t="s">
        <v>180</v>
      </c>
      <c r="O90" s="33">
        <v>0.78</v>
      </c>
      <c r="P90" s="33" t="s">
        <v>186</v>
      </c>
      <c r="Q90" s="35">
        <v>0</v>
      </c>
      <c r="R90" s="35" t="s">
        <v>188</v>
      </c>
      <c r="S90" s="76">
        <v>0.25</v>
      </c>
      <c r="T90" s="76" t="s">
        <v>188</v>
      </c>
      <c r="U90" s="41">
        <v>0</v>
      </c>
      <c r="V90" s="41" t="s">
        <v>188</v>
      </c>
    </row>
    <row r="91" spans="1:22" x14ac:dyDescent="0.2">
      <c r="A91" s="5" t="s">
        <v>299</v>
      </c>
      <c r="B91" s="5">
        <v>15</v>
      </c>
      <c r="C91" s="6" t="str">
        <f t="shared" si="1"/>
        <v>Niño/Adolescente</v>
      </c>
      <c r="D91" s="5" t="s">
        <v>48</v>
      </c>
      <c r="E91" s="5" t="s">
        <v>60</v>
      </c>
      <c r="F91" s="5" t="s">
        <v>50</v>
      </c>
      <c r="G91" s="5" t="s">
        <v>47</v>
      </c>
      <c r="H91" s="5" t="s">
        <v>45</v>
      </c>
      <c r="I91" s="5" t="s">
        <v>51</v>
      </c>
      <c r="J91" s="5">
        <v>2014</v>
      </c>
      <c r="K91" s="32"/>
      <c r="L91" s="7">
        <v>0.61</v>
      </c>
      <c r="M91" s="8" t="s">
        <v>178</v>
      </c>
      <c r="N91" s="8" t="s">
        <v>177</v>
      </c>
      <c r="O91" s="33">
        <v>0.76</v>
      </c>
      <c r="P91" s="33" t="s">
        <v>186</v>
      </c>
      <c r="Q91" s="35">
        <v>0.2</v>
      </c>
      <c r="R91" s="35" t="s">
        <v>188</v>
      </c>
      <c r="S91" s="76">
        <v>0.25</v>
      </c>
      <c r="T91" s="76" t="s">
        <v>188</v>
      </c>
      <c r="U91" s="41">
        <v>0.25</v>
      </c>
      <c r="V91" s="41" t="s">
        <v>188</v>
      </c>
    </row>
    <row r="92" spans="1:22" x14ac:dyDescent="0.2">
      <c r="A92" s="5" t="s">
        <v>300</v>
      </c>
      <c r="B92" s="5">
        <v>15</v>
      </c>
      <c r="C92" s="6" t="str">
        <f t="shared" si="1"/>
        <v>Niño/Adolescente</v>
      </c>
      <c r="D92" s="5" t="s">
        <v>41</v>
      </c>
      <c r="E92" s="5" t="s">
        <v>79</v>
      </c>
      <c r="F92" s="5" t="s">
        <v>43</v>
      </c>
      <c r="G92" s="5" t="s">
        <v>47</v>
      </c>
      <c r="H92" s="5" t="s">
        <v>51</v>
      </c>
      <c r="I92" s="5" t="s">
        <v>45</v>
      </c>
      <c r="J92" s="5">
        <v>2017</v>
      </c>
      <c r="K92" s="32"/>
      <c r="L92" s="7">
        <v>0.64</v>
      </c>
      <c r="M92" s="8" t="s">
        <v>178</v>
      </c>
      <c r="N92" s="8" t="s">
        <v>177</v>
      </c>
      <c r="O92" s="33">
        <v>0.44</v>
      </c>
      <c r="P92" s="33" t="s">
        <v>187</v>
      </c>
      <c r="Q92" s="35">
        <v>0</v>
      </c>
      <c r="R92" s="35" t="s">
        <v>188</v>
      </c>
      <c r="S92" s="76">
        <v>0.25</v>
      </c>
      <c r="T92" s="76" t="s">
        <v>188</v>
      </c>
      <c r="U92" s="41">
        <v>0.25</v>
      </c>
      <c r="V92" s="41" t="s">
        <v>188</v>
      </c>
    </row>
    <row r="93" spans="1:22" x14ac:dyDescent="0.2">
      <c r="A93" s="5" t="s">
        <v>301</v>
      </c>
      <c r="B93" s="5">
        <v>16</v>
      </c>
      <c r="C93" s="6" t="str">
        <f t="shared" si="1"/>
        <v>Niño/Adolescente</v>
      </c>
      <c r="D93" s="5" t="s">
        <v>41</v>
      </c>
      <c r="E93" s="5" t="s">
        <v>72</v>
      </c>
      <c r="F93" s="5" t="s">
        <v>43</v>
      </c>
      <c r="G93" s="5" t="s">
        <v>47</v>
      </c>
      <c r="H93" s="5" t="s">
        <v>45</v>
      </c>
      <c r="I93" s="5" t="s">
        <v>49</v>
      </c>
      <c r="J93" s="5">
        <v>2010</v>
      </c>
      <c r="K93" s="32"/>
      <c r="L93" s="7">
        <v>0.39</v>
      </c>
      <c r="M93" s="8" t="s">
        <v>179</v>
      </c>
      <c r="N93" s="8" t="s">
        <v>182</v>
      </c>
      <c r="O93" s="33">
        <v>0.81</v>
      </c>
      <c r="P93" s="33" t="s">
        <v>186</v>
      </c>
      <c r="Q93" s="35">
        <v>0</v>
      </c>
      <c r="R93" s="35" t="s">
        <v>188</v>
      </c>
      <c r="S93" s="76">
        <v>0.5</v>
      </c>
      <c r="T93" s="76" t="s">
        <v>187</v>
      </c>
      <c r="U93" s="41">
        <v>0.5</v>
      </c>
      <c r="V93" s="41" t="s">
        <v>187</v>
      </c>
    </row>
    <row r="94" spans="1:22" x14ac:dyDescent="0.2">
      <c r="A94" s="5" t="s">
        <v>302</v>
      </c>
      <c r="B94" s="5">
        <v>15</v>
      </c>
      <c r="C94" s="6" t="str">
        <f t="shared" si="1"/>
        <v>Niño/Adolescente</v>
      </c>
      <c r="D94" s="5" t="s">
        <v>41</v>
      </c>
      <c r="E94" s="5" t="s">
        <v>77</v>
      </c>
      <c r="F94" s="5" t="s">
        <v>43</v>
      </c>
      <c r="G94" s="5" t="s">
        <v>47</v>
      </c>
      <c r="H94" s="5" t="s">
        <v>45</v>
      </c>
      <c r="I94" s="5" t="s">
        <v>45</v>
      </c>
      <c r="J94" s="5">
        <v>2010</v>
      </c>
      <c r="K94" s="32"/>
      <c r="L94" s="7">
        <v>0.21</v>
      </c>
      <c r="M94" s="8" t="s">
        <v>183</v>
      </c>
      <c r="N94" s="8" t="s">
        <v>182</v>
      </c>
      <c r="O94" s="33">
        <v>0.66</v>
      </c>
      <c r="P94" s="33" t="s">
        <v>185</v>
      </c>
      <c r="Q94" s="35">
        <v>0.53</v>
      </c>
      <c r="R94" s="35" t="s">
        <v>185</v>
      </c>
      <c r="S94" s="76">
        <v>1</v>
      </c>
      <c r="T94" s="76" t="s">
        <v>186</v>
      </c>
      <c r="U94" s="41">
        <v>0.25</v>
      </c>
      <c r="V94" s="41" t="s">
        <v>188</v>
      </c>
    </row>
    <row r="95" spans="1:22" x14ac:dyDescent="0.2">
      <c r="A95" s="5" t="s">
        <v>303</v>
      </c>
      <c r="B95" s="5">
        <v>15</v>
      </c>
      <c r="C95" s="6" t="str">
        <f t="shared" si="1"/>
        <v>Niño/Adolescente</v>
      </c>
      <c r="D95" s="5" t="s">
        <v>41</v>
      </c>
      <c r="E95" s="5" t="s">
        <v>72</v>
      </c>
      <c r="F95" s="5" t="s">
        <v>43</v>
      </c>
      <c r="G95" s="5" t="s">
        <v>47</v>
      </c>
      <c r="H95" s="5" t="s">
        <v>45</v>
      </c>
      <c r="I95" s="5" t="s">
        <v>45</v>
      </c>
      <c r="J95" s="5">
        <v>2010</v>
      </c>
      <c r="K95" s="32"/>
      <c r="L95" s="7">
        <v>0.75</v>
      </c>
      <c r="M95" s="8" t="s">
        <v>178</v>
      </c>
      <c r="N95" s="8" t="s">
        <v>177</v>
      </c>
      <c r="O95" s="33">
        <v>0.33</v>
      </c>
      <c r="P95" s="33" t="s">
        <v>187</v>
      </c>
      <c r="Q95" s="35">
        <v>0</v>
      </c>
      <c r="R95" s="35" t="s">
        <v>188</v>
      </c>
      <c r="S95" s="76">
        <v>0.25</v>
      </c>
      <c r="T95" s="76" t="s">
        <v>188</v>
      </c>
      <c r="U95" s="41">
        <v>0.25</v>
      </c>
      <c r="V95" s="41" t="s">
        <v>188</v>
      </c>
    </row>
    <row r="96" spans="1:22" x14ac:dyDescent="0.2">
      <c r="A96" s="5" t="s">
        <v>304</v>
      </c>
      <c r="B96" s="5">
        <v>16</v>
      </c>
      <c r="C96" s="6" t="str">
        <f t="shared" si="1"/>
        <v>Niño/Adolescente</v>
      </c>
      <c r="D96" s="5" t="s">
        <v>41</v>
      </c>
      <c r="E96" s="5" t="s">
        <v>91</v>
      </c>
      <c r="F96" s="5" t="s">
        <v>43</v>
      </c>
      <c r="G96" s="5" t="s">
        <v>47</v>
      </c>
      <c r="H96" s="5" t="s">
        <v>45</v>
      </c>
      <c r="I96" s="5" t="s">
        <v>45</v>
      </c>
      <c r="J96" s="5">
        <v>2012</v>
      </c>
      <c r="K96" s="32"/>
      <c r="L96" s="7">
        <v>0.64</v>
      </c>
      <c r="M96" s="8" t="s">
        <v>178</v>
      </c>
      <c r="N96" s="8" t="s">
        <v>177</v>
      </c>
      <c r="O96" s="33">
        <v>0.28999999999999998</v>
      </c>
      <c r="P96" s="33" t="s">
        <v>187</v>
      </c>
      <c r="Q96" s="35">
        <v>0</v>
      </c>
      <c r="R96" s="35" t="s">
        <v>188</v>
      </c>
      <c r="S96" s="76">
        <v>0.25</v>
      </c>
      <c r="T96" s="76" t="s">
        <v>188</v>
      </c>
      <c r="U96" s="41">
        <v>0.25</v>
      </c>
      <c r="V96" s="41" t="s">
        <v>188</v>
      </c>
    </row>
    <row r="97" spans="1:22" x14ac:dyDescent="0.2">
      <c r="A97" s="5" t="s">
        <v>305</v>
      </c>
      <c r="B97" s="5">
        <v>16</v>
      </c>
      <c r="C97" s="6" t="str">
        <f t="shared" si="1"/>
        <v>Niño/Adolescente</v>
      </c>
      <c r="D97" s="5" t="s">
        <v>48</v>
      </c>
      <c r="E97" s="5" t="s">
        <v>77</v>
      </c>
      <c r="F97" s="5" t="s">
        <v>50</v>
      </c>
      <c r="G97" s="5" t="s">
        <v>47</v>
      </c>
      <c r="H97" s="5" t="s">
        <v>45</v>
      </c>
      <c r="I97" s="5" t="s">
        <v>49</v>
      </c>
      <c r="J97" s="5">
        <v>2010</v>
      </c>
      <c r="K97" s="32"/>
      <c r="L97" s="7">
        <v>0.39</v>
      </c>
      <c r="M97" s="8" t="s">
        <v>179</v>
      </c>
      <c r="N97" s="8" t="s">
        <v>182</v>
      </c>
      <c r="O97" s="33">
        <v>0.52</v>
      </c>
      <c r="P97" s="33" t="s">
        <v>185</v>
      </c>
      <c r="Q97" s="35">
        <v>0</v>
      </c>
      <c r="R97" s="35" t="s">
        <v>188</v>
      </c>
      <c r="S97" s="76">
        <v>0.5</v>
      </c>
      <c r="T97" s="76" t="s">
        <v>187</v>
      </c>
      <c r="U97" s="41">
        <v>0.25</v>
      </c>
      <c r="V97" s="41" t="s">
        <v>188</v>
      </c>
    </row>
    <row r="98" spans="1:22" x14ac:dyDescent="0.2">
      <c r="A98" s="5" t="s">
        <v>306</v>
      </c>
      <c r="B98" s="5">
        <v>56</v>
      </c>
      <c r="C98" s="6" t="str">
        <f t="shared" si="1"/>
        <v>Adulto</v>
      </c>
      <c r="D98" s="5" t="s">
        <v>41</v>
      </c>
      <c r="E98" s="5" t="s">
        <v>67</v>
      </c>
      <c r="F98" s="5" t="s">
        <v>43</v>
      </c>
      <c r="G98" s="5" t="s">
        <v>70</v>
      </c>
      <c r="H98" s="5" t="s">
        <v>45</v>
      </c>
      <c r="I98" s="5" t="s">
        <v>45</v>
      </c>
      <c r="J98" s="5">
        <v>2015</v>
      </c>
      <c r="K98" s="32"/>
      <c r="L98" s="7">
        <v>0.54</v>
      </c>
      <c r="M98" s="8" t="s">
        <v>178</v>
      </c>
      <c r="N98" s="8" t="s">
        <v>180</v>
      </c>
      <c r="O98" s="33">
        <v>0.62</v>
      </c>
      <c r="P98" s="33" t="s">
        <v>185</v>
      </c>
      <c r="Q98" s="35">
        <v>0</v>
      </c>
      <c r="R98" s="35" t="s">
        <v>188</v>
      </c>
      <c r="S98" s="76">
        <v>0.25</v>
      </c>
      <c r="T98" s="76" t="s">
        <v>188</v>
      </c>
      <c r="U98" s="41">
        <v>0</v>
      </c>
      <c r="V98" s="41" t="s">
        <v>188</v>
      </c>
    </row>
    <row r="99" spans="1:22" x14ac:dyDescent="0.2">
      <c r="A99" s="5" t="s">
        <v>307</v>
      </c>
      <c r="B99" s="5">
        <v>26</v>
      </c>
      <c r="C99" s="6" t="str">
        <f t="shared" si="1"/>
        <v>Adulto Joven</v>
      </c>
      <c r="D99" s="5" t="s">
        <v>41</v>
      </c>
      <c r="E99" s="5" t="s">
        <v>42</v>
      </c>
      <c r="F99" s="5" t="s">
        <v>43</v>
      </c>
      <c r="G99" s="5" t="s">
        <v>44</v>
      </c>
      <c r="H99" s="5" t="s">
        <v>51</v>
      </c>
      <c r="I99" s="5" t="s">
        <v>51</v>
      </c>
      <c r="J99" s="5">
        <v>2013</v>
      </c>
      <c r="K99" s="32"/>
      <c r="L99" s="7">
        <v>0.71</v>
      </c>
      <c r="M99" s="8" t="s">
        <v>178</v>
      </c>
      <c r="N99" s="8" t="s">
        <v>177</v>
      </c>
      <c r="O99" s="33">
        <v>0.65</v>
      </c>
      <c r="P99" s="33" t="s">
        <v>185</v>
      </c>
      <c r="Q99" s="35">
        <v>0</v>
      </c>
      <c r="R99" s="35" t="s">
        <v>188</v>
      </c>
      <c r="S99" s="76">
        <v>0.75</v>
      </c>
      <c r="T99" s="76" t="s">
        <v>185</v>
      </c>
      <c r="U99" s="41">
        <v>0.25</v>
      </c>
      <c r="V99" s="41" t="s">
        <v>188</v>
      </c>
    </row>
    <row r="100" spans="1:22" x14ac:dyDescent="0.2">
      <c r="A100" s="5" t="s">
        <v>308</v>
      </c>
      <c r="B100" s="5">
        <v>22</v>
      </c>
      <c r="C100" s="6" t="str">
        <f t="shared" si="1"/>
        <v>Adulto Joven</v>
      </c>
      <c r="D100" s="5" t="s">
        <v>41</v>
      </c>
      <c r="E100" s="5" t="s">
        <v>42</v>
      </c>
      <c r="F100" s="5" t="s">
        <v>43</v>
      </c>
      <c r="G100" s="5" t="s">
        <v>44</v>
      </c>
      <c r="H100" s="5" t="s">
        <v>51</v>
      </c>
      <c r="I100" s="5" t="s">
        <v>51</v>
      </c>
      <c r="J100" s="5">
        <v>2012</v>
      </c>
      <c r="K100" s="32"/>
      <c r="L100" s="7">
        <v>0.56999999999999995</v>
      </c>
      <c r="M100" s="8" t="s">
        <v>178</v>
      </c>
      <c r="N100" s="8" t="s">
        <v>180</v>
      </c>
      <c r="O100" s="33">
        <v>0.3</v>
      </c>
      <c r="P100" s="33" t="s">
        <v>187</v>
      </c>
      <c r="Q100" s="35">
        <v>0</v>
      </c>
      <c r="R100" s="35" t="s">
        <v>188</v>
      </c>
      <c r="S100" s="76">
        <v>0.5</v>
      </c>
      <c r="T100" s="76" t="s">
        <v>187</v>
      </c>
      <c r="U100" s="41">
        <v>0.25</v>
      </c>
      <c r="V100" s="41" t="s">
        <v>188</v>
      </c>
    </row>
    <row r="101" spans="1:22" x14ac:dyDescent="0.2">
      <c r="A101" s="5" t="s">
        <v>309</v>
      </c>
      <c r="B101" s="5">
        <v>19</v>
      </c>
      <c r="C101" s="6" t="str">
        <f t="shared" si="1"/>
        <v>Adulto Joven</v>
      </c>
      <c r="D101" s="5" t="s">
        <v>41</v>
      </c>
      <c r="E101" s="5" t="s">
        <v>46</v>
      </c>
      <c r="F101" s="5" t="s">
        <v>43</v>
      </c>
      <c r="G101" s="5" t="s">
        <v>47</v>
      </c>
      <c r="H101" s="5" t="s">
        <v>45</v>
      </c>
      <c r="I101" s="5" t="s">
        <v>45</v>
      </c>
      <c r="J101" s="5">
        <v>2010</v>
      </c>
      <c r="K101" s="32"/>
      <c r="L101" s="7">
        <v>0.54</v>
      </c>
      <c r="M101" s="8" t="s">
        <v>178</v>
      </c>
      <c r="N101" s="8" t="s">
        <v>180</v>
      </c>
      <c r="O101" s="33">
        <v>0.69</v>
      </c>
      <c r="P101" s="33" t="s">
        <v>185</v>
      </c>
      <c r="Q101" s="35">
        <v>0</v>
      </c>
      <c r="R101" s="35" t="s">
        <v>188</v>
      </c>
      <c r="S101" s="76">
        <v>0.75</v>
      </c>
      <c r="T101" s="76" t="s">
        <v>185</v>
      </c>
      <c r="U101" s="41">
        <v>0</v>
      </c>
      <c r="V101" s="41" t="s">
        <v>188</v>
      </c>
    </row>
    <row r="102" spans="1:22" x14ac:dyDescent="0.2">
      <c r="A102" s="5" t="s">
        <v>310</v>
      </c>
      <c r="B102" s="5">
        <v>27</v>
      </c>
      <c r="C102" s="6" t="str">
        <f t="shared" si="1"/>
        <v>Adulto Joven</v>
      </c>
      <c r="D102" s="5" t="s">
        <v>41</v>
      </c>
      <c r="E102" s="5" t="s">
        <v>46</v>
      </c>
      <c r="F102" s="5" t="s">
        <v>43</v>
      </c>
      <c r="G102" s="5" t="s">
        <v>44</v>
      </c>
      <c r="H102" s="5" t="s">
        <v>45</v>
      </c>
      <c r="I102" s="5" t="s">
        <v>45</v>
      </c>
      <c r="J102" s="5">
        <v>2011</v>
      </c>
      <c r="K102" s="32"/>
      <c r="L102" s="7">
        <v>0.79</v>
      </c>
      <c r="M102" s="8" t="s">
        <v>176</v>
      </c>
      <c r="N102" s="8" t="s">
        <v>177</v>
      </c>
      <c r="O102" s="33">
        <v>0.83</v>
      </c>
      <c r="P102" s="33" t="s">
        <v>186</v>
      </c>
      <c r="Q102" s="35">
        <v>0.28000000000000003</v>
      </c>
      <c r="R102" s="35" t="s">
        <v>187</v>
      </c>
      <c r="S102" s="76">
        <v>0.75</v>
      </c>
      <c r="T102" s="76" t="s">
        <v>185</v>
      </c>
      <c r="U102" s="41">
        <v>0</v>
      </c>
      <c r="V102" s="41" t="s">
        <v>188</v>
      </c>
    </row>
    <row r="103" spans="1:22" x14ac:dyDescent="0.2">
      <c r="A103" s="5" t="s">
        <v>311</v>
      </c>
      <c r="B103" s="5">
        <v>24</v>
      </c>
      <c r="C103" s="6" t="str">
        <f t="shared" si="1"/>
        <v>Adulto Joven</v>
      </c>
      <c r="D103" s="5" t="s">
        <v>41</v>
      </c>
      <c r="E103" s="5" t="s">
        <v>46</v>
      </c>
      <c r="F103" s="5" t="s">
        <v>43</v>
      </c>
      <c r="G103" s="5" t="s">
        <v>44</v>
      </c>
      <c r="H103" s="5" t="s">
        <v>45</v>
      </c>
      <c r="I103" s="5" t="s">
        <v>45</v>
      </c>
      <c r="J103" s="5">
        <v>2005</v>
      </c>
      <c r="K103" s="32"/>
      <c r="L103" s="7">
        <v>0.46</v>
      </c>
      <c r="M103" s="8" t="s">
        <v>179</v>
      </c>
      <c r="N103" s="8" t="s">
        <v>180</v>
      </c>
      <c r="O103" s="33">
        <v>0.59</v>
      </c>
      <c r="P103" s="33" t="s">
        <v>185</v>
      </c>
      <c r="Q103" s="35">
        <v>0</v>
      </c>
      <c r="R103" s="35" t="s">
        <v>188</v>
      </c>
      <c r="S103" s="76">
        <v>0.5</v>
      </c>
      <c r="T103" s="76" t="s">
        <v>187</v>
      </c>
      <c r="U103" s="41">
        <v>0.75</v>
      </c>
      <c r="V103" s="41" t="s">
        <v>185</v>
      </c>
    </row>
    <row r="104" spans="1:22" x14ac:dyDescent="0.2">
      <c r="A104" s="5" t="s">
        <v>312</v>
      </c>
      <c r="B104" s="5">
        <v>26</v>
      </c>
      <c r="C104" s="6" t="str">
        <f t="shared" si="1"/>
        <v>Adulto Joven</v>
      </c>
      <c r="D104" s="5" t="s">
        <v>48</v>
      </c>
      <c r="E104" s="5" t="s">
        <v>42</v>
      </c>
      <c r="F104" s="5" t="s">
        <v>43</v>
      </c>
      <c r="G104" s="5" t="s">
        <v>44</v>
      </c>
      <c r="H104" s="5" t="s">
        <v>49</v>
      </c>
      <c r="I104" s="5" t="s">
        <v>49</v>
      </c>
      <c r="J104" s="5">
        <v>2010</v>
      </c>
      <c r="K104" s="32"/>
      <c r="L104" s="7">
        <v>0.61</v>
      </c>
      <c r="M104" s="8" t="s">
        <v>178</v>
      </c>
      <c r="N104" s="8" t="s">
        <v>177</v>
      </c>
      <c r="O104" s="33">
        <v>0.84</v>
      </c>
      <c r="P104" s="33" t="s">
        <v>186</v>
      </c>
      <c r="Q104" s="35">
        <v>0</v>
      </c>
      <c r="R104" s="35" t="s">
        <v>188</v>
      </c>
      <c r="S104" s="76">
        <v>0.5</v>
      </c>
      <c r="T104" s="76" t="s">
        <v>187</v>
      </c>
      <c r="U104" s="41">
        <v>0.25</v>
      </c>
      <c r="V104" s="41" t="s">
        <v>188</v>
      </c>
    </row>
    <row r="105" spans="1:22" x14ac:dyDescent="0.2">
      <c r="A105" s="5" t="s">
        <v>313</v>
      </c>
      <c r="B105" s="5">
        <v>24</v>
      </c>
      <c r="C105" s="6" t="str">
        <f t="shared" si="1"/>
        <v>Adulto Joven</v>
      </c>
      <c r="D105" s="5" t="s">
        <v>41</v>
      </c>
      <c r="E105" s="5" t="s">
        <v>42</v>
      </c>
      <c r="F105" s="5" t="s">
        <v>43</v>
      </c>
      <c r="G105" s="5" t="s">
        <v>44</v>
      </c>
      <c r="H105" s="5" t="s">
        <v>45</v>
      </c>
      <c r="I105" s="5" t="s">
        <v>51</v>
      </c>
      <c r="J105" s="5">
        <v>2013</v>
      </c>
      <c r="K105" s="32"/>
      <c r="L105" s="7">
        <v>0.71</v>
      </c>
      <c r="M105" s="8" t="s">
        <v>178</v>
      </c>
      <c r="N105" s="8" t="s">
        <v>177</v>
      </c>
      <c r="O105" s="33">
        <v>0.65</v>
      </c>
      <c r="P105" s="33" t="s">
        <v>185</v>
      </c>
      <c r="Q105" s="35">
        <v>0</v>
      </c>
      <c r="R105" s="35" t="s">
        <v>188</v>
      </c>
      <c r="S105" s="76">
        <v>0.5</v>
      </c>
      <c r="T105" s="76" t="s">
        <v>187</v>
      </c>
      <c r="U105" s="41">
        <v>0</v>
      </c>
      <c r="V105" s="41" t="s">
        <v>188</v>
      </c>
    </row>
    <row r="106" spans="1:22" x14ac:dyDescent="0.2">
      <c r="A106" s="5" t="s">
        <v>314</v>
      </c>
      <c r="B106" s="5">
        <v>30</v>
      </c>
      <c r="C106" s="6" t="str">
        <f t="shared" si="1"/>
        <v>Adulto</v>
      </c>
      <c r="D106" s="5" t="s">
        <v>48</v>
      </c>
      <c r="E106" s="5" t="s">
        <v>92</v>
      </c>
      <c r="F106" s="5" t="s">
        <v>43</v>
      </c>
      <c r="G106" s="5" t="s">
        <v>44</v>
      </c>
      <c r="H106" s="5" t="s">
        <v>49</v>
      </c>
      <c r="I106" s="5" t="s">
        <v>45</v>
      </c>
      <c r="J106" s="5">
        <v>2009</v>
      </c>
      <c r="K106" s="32"/>
      <c r="L106" s="7">
        <v>0.64</v>
      </c>
      <c r="M106" s="8" t="s">
        <v>178</v>
      </c>
      <c r="N106" s="8" t="s">
        <v>177</v>
      </c>
      <c r="O106" s="33">
        <v>0.56999999999999995</v>
      </c>
      <c r="P106" s="33" t="s">
        <v>185</v>
      </c>
      <c r="Q106" s="35">
        <v>0</v>
      </c>
      <c r="R106" s="35" t="s">
        <v>188</v>
      </c>
      <c r="S106" s="76">
        <v>0.25</v>
      </c>
      <c r="T106" s="76" t="s">
        <v>188</v>
      </c>
      <c r="U106" s="41">
        <v>0.25</v>
      </c>
      <c r="V106" s="41" t="s">
        <v>188</v>
      </c>
    </row>
    <row r="107" spans="1:22" x14ac:dyDescent="0.2">
      <c r="A107" s="5" t="s">
        <v>315</v>
      </c>
      <c r="B107" s="5">
        <v>25</v>
      </c>
      <c r="C107" s="6" t="str">
        <f t="shared" si="1"/>
        <v>Adulto Joven</v>
      </c>
      <c r="D107" s="5" t="s">
        <v>41</v>
      </c>
      <c r="E107" s="5" t="s">
        <v>42</v>
      </c>
      <c r="F107" s="5" t="s">
        <v>43</v>
      </c>
      <c r="G107" s="5" t="s">
        <v>44</v>
      </c>
      <c r="H107" s="5" t="s">
        <v>45</v>
      </c>
      <c r="I107" s="5" t="s">
        <v>51</v>
      </c>
      <c r="J107" s="5">
        <v>2010</v>
      </c>
      <c r="K107" s="32"/>
      <c r="L107" s="7">
        <v>0.89</v>
      </c>
      <c r="M107" s="8" t="s">
        <v>176</v>
      </c>
      <c r="N107" s="8" t="s">
        <v>181</v>
      </c>
      <c r="O107" s="33">
        <v>0.59</v>
      </c>
      <c r="P107" s="33" t="s">
        <v>185</v>
      </c>
      <c r="Q107" s="35">
        <v>0</v>
      </c>
      <c r="R107" s="35" t="s">
        <v>188</v>
      </c>
      <c r="S107" s="76">
        <v>0.75</v>
      </c>
      <c r="T107" s="76" t="s">
        <v>185</v>
      </c>
      <c r="U107" s="41">
        <v>0.75</v>
      </c>
      <c r="V107" s="41" t="s">
        <v>185</v>
      </c>
    </row>
    <row r="108" spans="1:22" x14ac:dyDescent="0.2">
      <c r="A108" s="5" t="s">
        <v>316</v>
      </c>
      <c r="B108" s="5">
        <v>25</v>
      </c>
      <c r="C108" s="6" t="str">
        <f t="shared" si="1"/>
        <v>Adulto Joven</v>
      </c>
      <c r="D108" s="5" t="s">
        <v>48</v>
      </c>
      <c r="E108" s="5" t="s">
        <v>42</v>
      </c>
      <c r="F108" s="5" t="s">
        <v>43</v>
      </c>
      <c r="G108" s="5" t="s">
        <v>44</v>
      </c>
      <c r="H108" s="5" t="s">
        <v>45</v>
      </c>
      <c r="I108" s="5" t="s">
        <v>45</v>
      </c>
      <c r="J108" s="5">
        <v>2010</v>
      </c>
      <c r="K108" s="32"/>
      <c r="L108" s="7">
        <v>0.54</v>
      </c>
      <c r="M108" s="8" t="s">
        <v>178</v>
      </c>
      <c r="N108" s="8" t="s">
        <v>180</v>
      </c>
      <c r="O108" s="33">
        <v>0.41</v>
      </c>
      <c r="P108" s="33" t="s">
        <v>187</v>
      </c>
      <c r="Q108" s="35">
        <v>0</v>
      </c>
      <c r="R108" s="35" t="s">
        <v>188</v>
      </c>
      <c r="S108" s="76">
        <v>0.25</v>
      </c>
      <c r="T108" s="76" t="s">
        <v>188</v>
      </c>
      <c r="U108" s="41">
        <v>0.25</v>
      </c>
      <c r="V108" s="41" t="s">
        <v>188</v>
      </c>
    </row>
    <row r="109" spans="1:22" x14ac:dyDescent="0.2">
      <c r="A109" s="5" t="s">
        <v>317</v>
      </c>
      <c r="B109" s="5">
        <v>24</v>
      </c>
      <c r="C109" s="6" t="str">
        <f t="shared" si="1"/>
        <v>Adulto Joven</v>
      </c>
      <c r="D109" s="5" t="s">
        <v>41</v>
      </c>
      <c r="E109" s="5" t="s">
        <v>42</v>
      </c>
      <c r="F109" s="5" t="s">
        <v>43</v>
      </c>
      <c r="G109" s="5" t="s">
        <v>44</v>
      </c>
      <c r="H109" s="5" t="s">
        <v>45</v>
      </c>
      <c r="I109" s="5" t="s">
        <v>45</v>
      </c>
      <c r="J109" s="5">
        <v>2011</v>
      </c>
      <c r="K109" s="32"/>
      <c r="L109" s="7">
        <v>0.5</v>
      </c>
      <c r="M109" s="8" t="s">
        <v>179</v>
      </c>
      <c r="N109" s="8" t="s">
        <v>180</v>
      </c>
      <c r="O109" s="33">
        <v>0.61</v>
      </c>
      <c r="P109" s="33" t="s">
        <v>185</v>
      </c>
      <c r="Q109" s="35">
        <v>0</v>
      </c>
      <c r="R109" s="35" t="s">
        <v>188</v>
      </c>
      <c r="S109" s="76">
        <v>0.75</v>
      </c>
      <c r="T109" s="76" t="s">
        <v>185</v>
      </c>
      <c r="U109" s="41">
        <v>0.25</v>
      </c>
      <c r="V109" s="41" t="s">
        <v>188</v>
      </c>
    </row>
    <row r="110" spans="1:22" x14ac:dyDescent="0.2">
      <c r="A110" s="5" t="s">
        <v>318</v>
      </c>
      <c r="B110" s="5">
        <v>23</v>
      </c>
      <c r="C110" s="6" t="str">
        <f t="shared" si="1"/>
        <v>Adulto Joven</v>
      </c>
      <c r="D110" s="5" t="s">
        <v>48</v>
      </c>
      <c r="E110" s="5" t="s">
        <v>71</v>
      </c>
      <c r="F110" s="5" t="s">
        <v>43</v>
      </c>
      <c r="G110" s="5" t="s">
        <v>44</v>
      </c>
      <c r="H110" s="5" t="s">
        <v>49</v>
      </c>
      <c r="I110" s="5" t="s">
        <v>49</v>
      </c>
      <c r="J110" s="5">
        <v>2009</v>
      </c>
      <c r="K110" s="32"/>
      <c r="L110" s="7">
        <v>0.71</v>
      </c>
      <c r="M110" s="8" t="s">
        <v>178</v>
      </c>
      <c r="N110" s="8" t="s">
        <v>177</v>
      </c>
      <c r="O110" s="33">
        <v>0.28000000000000003</v>
      </c>
      <c r="P110" s="33" t="s">
        <v>187</v>
      </c>
      <c r="Q110" s="35">
        <v>0.3</v>
      </c>
      <c r="R110" s="35" t="s">
        <v>187</v>
      </c>
      <c r="S110" s="76">
        <v>1</v>
      </c>
      <c r="T110" s="76" t="s">
        <v>186</v>
      </c>
      <c r="U110" s="41">
        <v>0.25</v>
      </c>
      <c r="V110" s="41" t="s">
        <v>188</v>
      </c>
    </row>
    <row r="111" spans="1:22" x14ac:dyDescent="0.2">
      <c r="A111" s="5" t="s">
        <v>319</v>
      </c>
      <c r="B111" s="5">
        <v>22</v>
      </c>
      <c r="C111" s="6" t="str">
        <f t="shared" si="1"/>
        <v>Adulto Joven</v>
      </c>
      <c r="D111" s="5" t="s">
        <v>41</v>
      </c>
      <c r="E111" s="5" t="s">
        <v>42</v>
      </c>
      <c r="F111" s="5" t="s">
        <v>43</v>
      </c>
      <c r="G111" s="5" t="s">
        <v>44</v>
      </c>
      <c r="H111" s="5" t="s">
        <v>51</v>
      </c>
      <c r="I111" s="5" t="s">
        <v>51</v>
      </c>
      <c r="J111" s="5">
        <v>2012</v>
      </c>
      <c r="K111" s="32"/>
      <c r="L111" s="7">
        <v>0.71</v>
      </c>
      <c r="M111" s="8" t="s">
        <v>178</v>
      </c>
      <c r="N111" s="8" t="s">
        <v>177</v>
      </c>
      <c r="O111" s="33">
        <v>0.56999999999999995</v>
      </c>
      <c r="P111" s="33" t="s">
        <v>185</v>
      </c>
      <c r="Q111" s="35">
        <v>0</v>
      </c>
      <c r="R111" s="35" t="s">
        <v>188</v>
      </c>
      <c r="S111" s="76">
        <v>0.75</v>
      </c>
      <c r="T111" s="76" t="s">
        <v>185</v>
      </c>
      <c r="U111" s="41">
        <v>0.5</v>
      </c>
      <c r="V111" s="41" t="s">
        <v>187</v>
      </c>
    </row>
    <row r="112" spans="1:22" x14ac:dyDescent="0.2">
      <c r="A112" s="5" t="s">
        <v>320</v>
      </c>
      <c r="B112" s="5">
        <v>22</v>
      </c>
      <c r="C112" s="6" t="str">
        <f t="shared" si="1"/>
        <v>Adulto Joven</v>
      </c>
      <c r="D112" s="5" t="s">
        <v>41</v>
      </c>
      <c r="E112" s="5" t="s">
        <v>93</v>
      </c>
      <c r="F112" s="5" t="s">
        <v>43</v>
      </c>
      <c r="G112" s="5" t="s">
        <v>44</v>
      </c>
      <c r="H112" s="5" t="s">
        <v>51</v>
      </c>
      <c r="I112" s="5" t="s">
        <v>45</v>
      </c>
      <c r="J112" s="5">
        <v>2008</v>
      </c>
      <c r="K112" s="32"/>
      <c r="L112" s="7">
        <v>0.61</v>
      </c>
      <c r="M112" s="8" t="s">
        <v>178</v>
      </c>
      <c r="N112" s="8" t="s">
        <v>177</v>
      </c>
      <c r="O112" s="33">
        <v>0.44</v>
      </c>
      <c r="P112" s="33" t="s">
        <v>187</v>
      </c>
      <c r="Q112" s="35">
        <v>0</v>
      </c>
      <c r="R112" s="35" t="s">
        <v>188</v>
      </c>
      <c r="S112" s="76">
        <v>0.25</v>
      </c>
      <c r="T112" s="76" t="s">
        <v>188</v>
      </c>
      <c r="U112" s="41">
        <v>0</v>
      </c>
      <c r="V112" s="41" t="s">
        <v>188</v>
      </c>
    </row>
    <row r="113" spans="1:22" x14ac:dyDescent="0.2">
      <c r="A113" s="5" t="s">
        <v>321</v>
      </c>
      <c r="B113" s="5">
        <v>25</v>
      </c>
      <c r="C113" s="6" t="str">
        <f t="shared" si="1"/>
        <v>Adulto Joven</v>
      </c>
      <c r="D113" s="5" t="s">
        <v>41</v>
      </c>
      <c r="E113" s="5" t="s">
        <v>94</v>
      </c>
      <c r="F113" s="5" t="s">
        <v>50</v>
      </c>
      <c r="G113" s="5" t="s">
        <v>44</v>
      </c>
      <c r="H113" s="5" t="s">
        <v>49</v>
      </c>
      <c r="I113" s="5" t="s">
        <v>45</v>
      </c>
      <c r="J113" s="5">
        <v>2008</v>
      </c>
      <c r="K113" s="32"/>
      <c r="L113" s="7">
        <v>0.93</v>
      </c>
      <c r="M113" s="8" t="s">
        <v>176</v>
      </c>
      <c r="N113" s="8" t="s">
        <v>181</v>
      </c>
      <c r="O113" s="33">
        <v>0.7</v>
      </c>
      <c r="P113" s="33" t="s">
        <v>185</v>
      </c>
      <c r="Q113" s="35">
        <v>0.43</v>
      </c>
      <c r="R113" s="35" t="s">
        <v>187</v>
      </c>
      <c r="S113" s="76">
        <v>0.75</v>
      </c>
      <c r="T113" s="76" t="s">
        <v>185</v>
      </c>
      <c r="U113" s="41">
        <v>0.25</v>
      </c>
      <c r="V113" s="41" t="s">
        <v>188</v>
      </c>
    </row>
    <row r="114" spans="1:22" x14ac:dyDescent="0.2">
      <c r="A114" s="5" t="s">
        <v>322</v>
      </c>
      <c r="B114" s="5">
        <v>24</v>
      </c>
      <c r="C114" s="6" t="str">
        <f t="shared" si="1"/>
        <v>Adulto Joven</v>
      </c>
      <c r="D114" s="5" t="s">
        <v>41</v>
      </c>
      <c r="E114" s="5" t="s">
        <v>74</v>
      </c>
      <c r="F114" s="5" t="s">
        <v>43</v>
      </c>
      <c r="G114" s="5" t="s">
        <v>44</v>
      </c>
      <c r="H114" s="5" t="s">
        <v>49</v>
      </c>
      <c r="I114" s="5" t="s">
        <v>49</v>
      </c>
      <c r="J114" s="5">
        <v>2009</v>
      </c>
      <c r="K114" s="32"/>
      <c r="L114" s="7">
        <v>0.54</v>
      </c>
      <c r="M114" s="8" t="s">
        <v>178</v>
      </c>
      <c r="N114" s="8" t="s">
        <v>180</v>
      </c>
      <c r="O114" s="33">
        <v>0.41</v>
      </c>
      <c r="P114" s="33" t="s">
        <v>187</v>
      </c>
      <c r="Q114" s="35">
        <v>0.42</v>
      </c>
      <c r="R114" s="35" t="s">
        <v>187</v>
      </c>
      <c r="S114" s="76">
        <v>0.5</v>
      </c>
      <c r="T114" s="76" t="s">
        <v>187</v>
      </c>
      <c r="U114" s="41">
        <v>0.25</v>
      </c>
      <c r="V114" s="41" t="s">
        <v>188</v>
      </c>
    </row>
    <row r="115" spans="1:22" x14ac:dyDescent="0.2">
      <c r="A115" s="5" t="s">
        <v>323</v>
      </c>
      <c r="B115" s="5">
        <v>25</v>
      </c>
      <c r="C115" s="6" t="str">
        <f t="shared" si="1"/>
        <v>Adulto Joven</v>
      </c>
      <c r="D115" s="5" t="s">
        <v>41</v>
      </c>
      <c r="E115" s="5" t="s">
        <v>95</v>
      </c>
      <c r="F115" s="5" t="s">
        <v>43</v>
      </c>
      <c r="G115" s="5" t="s">
        <v>47</v>
      </c>
      <c r="H115" s="5" t="s">
        <v>45</v>
      </c>
      <c r="I115" s="5" t="s">
        <v>45</v>
      </c>
      <c r="J115" s="5">
        <v>2009</v>
      </c>
      <c r="K115" s="32"/>
      <c r="L115" s="7">
        <v>0.61</v>
      </c>
      <c r="M115" s="8" t="s">
        <v>178</v>
      </c>
      <c r="N115" s="8" t="s">
        <v>177</v>
      </c>
      <c r="O115" s="33">
        <v>0.47</v>
      </c>
      <c r="P115" s="33" t="s">
        <v>187</v>
      </c>
      <c r="Q115" s="35">
        <v>0</v>
      </c>
      <c r="R115" s="35" t="s">
        <v>188</v>
      </c>
      <c r="S115" s="76">
        <v>0.75</v>
      </c>
      <c r="T115" s="76" t="s">
        <v>185</v>
      </c>
      <c r="U115" s="41">
        <v>0</v>
      </c>
      <c r="V115" s="41" t="s">
        <v>188</v>
      </c>
    </row>
    <row r="116" spans="1:22" x14ac:dyDescent="0.2">
      <c r="A116" s="5" t="s">
        <v>324</v>
      </c>
      <c r="B116" s="5">
        <v>26</v>
      </c>
      <c r="C116" s="6" t="str">
        <f t="shared" si="1"/>
        <v>Adulto Joven</v>
      </c>
      <c r="D116" s="5" t="s">
        <v>48</v>
      </c>
      <c r="E116" s="5" t="s">
        <v>72</v>
      </c>
      <c r="F116" s="5" t="s">
        <v>43</v>
      </c>
      <c r="G116" s="5" t="s">
        <v>44</v>
      </c>
      <c r="H116" s="5" t="s">
        <v>49</v>
      </c>
      <c r="I116" s="5" t="s">
        <v>49</v>
      </c>
      <c r="J116" s="5">
        <v>2010</v>
      </c>
      <c r="K116" s="32"/>
      <c r="L116" s="7">
        <v>0.36</v>
      </c>
      <c r="M116" s="8" t="s">
        <v>179</v>
      </c>
      <c r="N116" s="8" t="s">
        <v>182</v>
      </c>
      <c r="O116" s="33">
        <v>0.26</v>
      </c>
      <c r="P116" s="33" t="s">
        <v>187</v>
      </c>
      <c r="Q116" s="35">
        <v>0</v>
      </c>
      <c r="R116" s="35" t="s">
        <v>188</v>
      </c>
      <c r="S116" s="76">
        <v>0.5</v>
      </c>
      <c r="T116" s="76" t="s">
        <v>187</v>
      </c>
      <c r="U116" s="41">
        <v>0.25</v>
      </c>
      <c r="V116" s="41" t="s">
        <v>188</v>
      </c>
    </row>
    <row r="117" spans="1:22" x14ac:dyDescent="0.2">
      <c r="A117" s="5" t="s">
        <v>325</v>
      </c>
      <c r="B117" s="5">
        <v>35</v>
      </c>
      <c r="C117" s="6" t="str">
        <f t="shared" si="1"/>
        <v>Adulto</v>
      </c>
      <c r="D117" s="5" t="s">
        <v>48</v>
      </c>
      <c r="E117" s="5" t="s">
        <v>57</v>
      </c>
      <c r="F117" s="5" t="s">
        <v>43</v>
      </c>
      <c r="G117" s="5" t="s">
        <v>44</v>
      </c>
      <c r="H117" s="5" t="s">
        <v>45</v>
      </c>
      <c r="I117" s="5" t="s">
        <v>45</v>
      </c>
      <c r="J117" s="5">
        <v>2008</v>
      </c>
      <c r="K117" s="32"/>
      <c r="L117" s="7">
        <v>0.93</v>
      </c>
      <c r="M117" s="8" t="s">
        <v>176</v>
      </c>
      <c r="N117" s="8" t="s">
        <v>181</v>
      </c>
      <c r="O117" s="33">
        <v>0.82</v>
      </c>
      <c r="P117" s="33" t="s">
        <v>186</v>
      </c>
      <c r="Q117" s="35">
        <v>0</v>
      </c>
      <c r="R117" s="35" t="s">
        <v>188</v>
      </c>
      <c r="S117" s="76">
        <v>0.25</v>
      </c>
      <c r="T117" s="76" t="s">
        <v>188</v>
      </c>
      <c r="U117" s="41">
        <v>0.25</v>
      </c>
      <c r="V117" s="41" t="s">
        <v>188</v>
      </c>
    </row>
    <row r="118" spans="1:22" x14ac:dyDescent="0.2">
      <c r="A118" s="5" t="s">
        <v>326</v>
      </c>
      <c r="B118" s="5">
        <v>25</v>
      </c>
      <c r="C118" s="6" t="str">
        <f t="shared" si="1"/>
        <v>Adulto Joven</v>
      </c>
      <c r="D118" s="5" t="s">
        <v>41</v>
      </c>
      <c r="E118" s="5" t="s">
        <v>42</v>
      </c>
      <c r="F118" s="5" t="s">
        <v>43</v>
      </c>
      <c r="G118" s="5" t="s">
        <v>47</v>
      </c>
      <c r="H118" s="5" t="s">
        <v>45</v>
      </c>
      <c r="I118" s="5" t="s">
        <v>45</v>
      </c>
      <c r="J118" s="5">
        <v>2011</v>
      </c>
      <c r="K118" s="32"/>
      <c r="L118" s="7">
        <v>0.68</v>
      </c>
      <c r="M118" s="8" t="s">
        <v>178</v>
      </c>
      <c r="N118" s="8" t="s">
        <v>177</v>
      </c>
      <c r="O118" s="33">
        <v>0.72</v>
      </c>
      <c r="P118" s="33" t="s">
        <v>185</v>
      </c>
      <c r="Q118" s="35">
        <v>0</v>
      </c>
      <c r="R118" s="35" t="s">
        <v>188</v>
      </c>
      <c r="S118" s="76">
        <v>0.5</v>
      </c>
      <c r="T118" s="76" t="s">
        <v>187</v>
      </c>
      <c r="U118" s="41">
        <v>0.25</v>
      </c>
      <c r="V118" s="41" t="s">
        <v>188</v>
      </c>
    </row>
    <row r="119" spans="1:22" x14ac:dyDescent="0.2">
      <c r="A119" s="5" t="s">
        <v>327</v>
      </c>
      <c r="B119" s="5">
        <v>18</v>
      </c>
      <c r="C119" s="6" t="str">
        <f t="shared" si="1"/>
        <v>Adulto Joven</v>
      </c>
      <c r="D119" s="5" t="s">
        <v>48</v>
      </c>
      <c r="E119" s="5" t="s">
        <v>96</v>
      </c>
      <c r="F119" s="5" t="s">
        <v>50</v>
      </c>
      <c r="G119" s="5" t="s">
        <v>47</v>
      </c>
      <c r="H119" s="5" t="s">
        <v>45</v>
      </c>
      <c r="I119" s="5" t="s">
        <v>45</v>
      </c>
      <c r="J119" s="5">
        <v>2011</v>
      </c>
      <c r="K119" s="32"/>
      <c r="L119" s="7">
        <v>0.56999999999999995</v>
      </c>
      <c r="M119" s="8" t="s">
        <v>178</v>
      </c>
      <c r="N119" s="8" t="s">
        <v>180</v>
      </c>
      <c r="O119" s="33">
        <v>0.81</v>
      </c>
      <c r="P119" s="33" t="s">
        <v>186</v>
      </c>
      <c r="Q119" s="35">
        <v>0</v>
      </c>
      <c r="R119" s="35" t="s">
        <v>188</v>
      </c>
      <c r="S119" s="76">
        <v>0.5</v>
      </c>
      <c r="T119" s="76" t="s">
        <v>187</v>
      </c>
      <c r="U119" s="41">
        <v>0.5</v>
      </c>
      <c r="V119" s="41" t="s">
        <v>187</v>
      </c>
    </row>
    <row r="120" spans="1:22" x14ac:dyDescent="0.2">
      <c r="A120" s="5" t="s">
        <v>328</v>
      </c>
      <c r="B120" s="5">
        <v>22</v>
      </c>
      <c r="C120" s="6" t="str">
        <f t="shared" si="1"/>
        <v>Adulto Joven</v>
      </c>
      <c r="D120" s="5" t="s">
        <v>48</v>
      </c>
      <c r="E120" s="5" t="s">
        <v>97</v>
      </c>
      <c r="F120" s="5" t="s">
        <v>43</v>
      </c>
      <c r="G120" s="5" t="s">
        <v>47</v>
      </c>
      <c r="H120" s="5" t="s">
        <v>45</v>
      </c>
      <c r="I120" s="5" t="s">
        <v>51</v>
      </c>
      <c r="J120" s="5">
        <v>2010</v>
      </c>
      <c r="K120" s="32"/>
      <c r="L120" s="7">
        <v>0.64</v>
      </c>
      <c r="M120" s="8" t="s">
        <v>178</v>
      </c>
      <c r="N120" s="8" t="s">
        <v>177</v>
      </c>
      <c r="O120" s="33">
        <v>0.72</v>
      </c>
      <c r="P120" s="33" t="s">
        <v>185</v>
      </c>
      <c r="Q120" s="35">
        <v>0</v>
      </c>
      <c r="R120" s="35" t="s">
        <v>188</v>
      </c>
      <c r="S120" s="76">
        <v>0.25</v>
      </c>
      <c r="T120" s="76" t="s">
        <v>188</v>
      </c>
      <c r="U120" s="41">
        <v>0</v>
      </c>
      <c r="V120" s="41" t="s">
        <v>188</v>
      </c>
    </row>
    <row r="121" spans="1:22" x14ac:dyDescent="0.2">
      <c r="A121" s="5" t="s">
        <v>329</v>
      </c>
      <c r="B121" s="5">
        <v>20</v>
      </c>
      <c r="C121" s="6" t="str">
        <f t="shared" si="1"/>
        <v>Adulto Joven</v>
      </c>
      <c r="D121" s="5" t="s">
        <v>48</v>
      </c>
      <c r="E121" s="5" t="s">
        <v>42</v>
      </c>
      <c r="F121" s="5" t="s">
        <v>50</v>
      </c>
      <c r="G121" s="5" t="s">
        <v>44</v>
      </c>
      <c r="H121" s="5" t="s">
        <v>45</v>
      </c>
      <c r="I121" s="5" t="s">
        <v>45</v>
      </c>
      <c r="J121" s="5">
        <v>2014</v>
      </c>
      <c r="K121" s="32"/>
      <c r="L121" s="7">
        <v>0.5</v>
      </c>
      <c r="M121" s="8" t="s">
        <v>179</v>
      </c>
      <c r="N121" s="8" t="s">
        <v>180</v>
      </c>
      <c r="O121" s="33">
        <v>0.75</v>
      </c>
      <c r="P121" s="33" t="s">
        <v>185</v>
      </c>
      <c r="Q121" s="35">
        <v>0.36</v>
      </c>
      <c r="R121" s="35" t="s">
        <v>187</v>
      </c>
      <c r="S121" s="76">
        <v>0.75</v>
      </c>
      <c r="T121" s="76" t="s">
        <v>185</v>
      </c>
      <c r="U121" s="41">
        <v>0</v>
      </c>
      <c r="V121" s="41" t="s">
        <v>188</v>
      </c>
    </row>
    <row r="122" spans="1:22" x14ac:dyDescent="0.2">
      <c r="A122" s="5" t="s">
        <v>330</v>
      </c>
      <c r="B122" s="5">
        <v>40</v>
      </c>
      <c r="C122" s="6" t="str">
        <f t="shared" si="1"/>
        <v>Adulto</v>
      </c>
      <c r="D122" s="5" t="s">
        <v>48</v>
      </c>
      <c r="E122" s="5" t="s">
        <v>42</v>
      </c>
      <c r="F122" s="5" t="s">
        <v>43</v>
      </c>
      <c r="G122" s="5" t="s">
        <v>47</v>
      </c>
      <c r="H122" s="5" t="s">
        <v>51</v>
      </c>
      <c r="I122" s="5" t="s">
        <v>65</v>
      </c>
      <c r="J122" s="5">
        <v>2016</v>
      </c>
      <c r="K122" s="32"/>
      <c r="L122" s="7">
        <v>0.56999999999999995</v>
      </c>
      <c r="M122" s="8" t="s">
        <v>178</v>
      </c>
      <c r="N122" s="8" t="s">
        <v>180</v>
      </c>
      <c r="O122" s="33">
        <v>0.3</v>
      </c>
      <c r="P122" s="33" t="s">
        <v>187</v>
      </c>
      <c r="Q122" s="35">
        <v>0</v>
      </c>
      <c r="R122" s="35" t="s">
        <v>188</v>
      </c>
      <c r="S122" s="76">
        <v>0.25</v>
      </c>
      <c r="T122" s="76" t="s">
        <v>188</v>
      </c>
      <c r="U122" s="41">
        <v>0</v>
      </c>
      <c r="V122" s="41" t="s">
        <v>188</v>
      </c>
    </row>
    <row r="123" spans="1:22" x14ac:dyDescent="0.2">
      <c r="A123" s="5" t="s">
        <v>331</v>
      </c>
      <c r="B123" s="5">
        <v>23</v>
      </c>
      <c r="C123" s="6" t="str">
        <f t="shared" si="1"/>
        <v>Adulto Joven</v>
      </c>
      <c r="D123" s="5" t="s">
        <v>41</v>
      </c>
      <c r="E123" s="5" t="s">
        <v>42</v>
      </c>
      <c r="F123" s="5" t="s">
        <v>50</v>
      </c>
      <c r="G123" s="5" t="s">
        <v>44</v>
      </c>
      <c r="H123" s="5" t="s">
        <v>49</v>
      </c>
      <c r="I123" s="5" t="s">
        <v>45</v>
      </c>
      <c r="J123" s="5">
        <v>2014</v>
      </c>
      <c r="K123" s="32"/>
      <c r="L123" s="7">
        <v>0.82</v>
      </c>
      <c r="M123" s="8" t="s">
        <v>176</v>
      </c>
      <c r="N123" s="8" t="s">
        <v>181</v>
      </c>
      <c r="O123" s="33">
        <v>0.81</v>
      </c>
      <c r="P123" s="33" t="s">
        <v>186</v>
      </c>
      <c r="Q123" s="35">
        <v>0.59</v>
      </c>
      <c r="R123" s="35" t="s">
        <v>185</v>
      </c>
      <c r="S123" s="76">
        <v>0.5</v>
      </c>
      <c r="T123" s="76" t="s">
        <v>187</v>
      </c>
      <c r="U123" s="41">
        <v>0</v>
      </c>
      <c r="V123" s="41" t="s">
        <v>188</v>
      </c>
    </row>
    <row r="124" spans="1:22" x14ac:dyDescent="0.2">
      <c r="A124" s="5" t="s">
        <v>332</v>
      </c>
      <c r="B124" s="5">
        <v>22</v>
      </c>
      <c r="C124" s="6" t="str">
        <f t="shared" si="1"/>
        <v>Adulto Joven</v>
      </c>
      <c r="D124" s="5" t="s">
        <v>41</v>
      </c>
      <c r="E124" s="5" t="s">
        <v>46</v>
      </c>
      <c r="F124" s="5" t="s">
        <v>43</v>
      </c>
      <c r="G124" s="5" t="s">
        <v>44</v>
      </c>
      <c r="H124" s="5" t="s">
        <v>45</v>
      </c>
      <c r="I124" s="5" t="s">
        <v>45</v>
      </c>
      <c r="J124" s="5">
        <v>2010</v>
      </c>
      <c r="K124" s="32"/>
      <c r="L124" s="7">
        <v>0.32</v>
      </c>
      <c r="M124" s="8" t="s">
        <v>179</v>
      </c>
      <c r="N124" s="8" t="s">
        <v>182</v>
      </c>
      <c r="O124" s="33">
        <v>0.3</v>
      </c>
      <c r="P124" s="33" t="s">
        <v>187</v>
      </c>
      <c r="Q124" s="35">
        <v>0.43</v>
      </c>
      <c r="R124" s="35" t="s">
        <v>187</v>
      </c>
      <c r="S124" s="76">
        <v>0.5</v>
      </c>
      <c r="T124" s="76" t="s">
        <v>187</v>
      </c>
      <c r="U124" s="41">
        <v>0.25</v>
      </c>
      <c r="V124" s="41" t="s">
        <v>188</v>
      </c>
    </row>
    <row r="125" spans="1:22" x14ac:dyDescent="0.2">
      <c r="A125" s="5" t="s">
        <v>333</v>
      </c>
      <c r="B125" s="5">
        <v>22</v>
      </c>
      <c r="C125" s="6" t="str">
        <f t="shared" si="1"/>
        <v>Adulto Joven</v>
      </c>
      <c r="D125" s="5" t="s">
        <v>48</v>
      </c>
      <c r="E125" s="5" t="s">
        <v>98</v>
      </c>
      <c r="F125" s="5" t="s">
        <v>43</v>
      </c>
      <c r="G125" s="5" t="s">
        <v>44</v>
      </c>
      <c r="H125" s="5" t="s">
        <v>45</v>
      </c>
      <c r="I125" s="5" t="s">
        <v>45</v>
      </c>
      <c r="J125" s="5">
        <v>2012</v>
      </c>
      <c r="K125" s="32"/>
      <c r="L125" s="7">
        <v>0.82</v>
      </c>
      <c r="M125" s="8" t="s">
        <v>176</v>
      </c>
      <c r="N125" s="8" t="s">
        <v>181</v>
      </c>
      <c r="O125" s="33">
        <v>0.51</v>
      </c>
      <c r="P125" s="33" t="s">
        <v>185</v>
      </c>
      <c r="Q125" s="35">
        <v>0</v>
      </c>
      <c r="R125" s="35" t="s">
        <v>188</v>
      </c>
      <c r="S125" s="76">
        <v>0.5</v>
      </c>
      <c r="T125" s="76" t="s">
        <v>187</v>
      </c>
      <c r="U125" s="41">
        <v>0.5</v>
      </c>
      <c r="V125" s="41" t="s">
        <v>187</v>
      </c>
    </row>
    <row r="126" spans="1:22" x14ac:dyDescent="0.2">
      <c r="A126" s="5" t="s">
        <v>334</v>
      </c>
      <c r="B126" s="5">
        <v>19</v>
      </c>
      <c r="C126" s="6" t="str">
        <f t="shared" si="1"/>
        <v>Adulto Joven</v>
      </c>
      <c r="D126" s="5" t="s">
        <v>48</v>
      </c>
      <c r="E126" s="5" t="s">
        <v>42</v>
      </c>
      <c r="F126" s="5" t="s">
        <v>50</v>
      </c>
      <c r="G126" s="5" t="s">
        <v>44</v>
      </c>
      <c r="H126" s="5" t="s">
        <v>45</v>
      </c>
      <c r="I126" s="5" t="s">
        <v>45</v>
      </c>
      <c r="J126" s="5">
        <v>2014</v>
      </c>
      <c r="K126" s="32"/>
      <c r="L126" s="7">
        <v>0.75</v>
      </c>
      <c r="M126" s="8" t="s">
        <v>178</v>
      </c>
      <c r="N126" s="8" t="s">
        <v>177</v>
      </c>
      <c r="O126" s="33">
        <v>0.81</v>
      </c>
      <c r="P126" s="33" t="s">
        <v>186</v>
      </c>
      <c r="Q126" s="35">
        <v>0</v>
      </c>
      <c r="R126" s="35" t="s">
        <v>188</v>
      </c>
      <c r="S126" s="76">
        <v>0.25</v>
      </c>
      <c r="T126" s="76" t="s">
        <v>188</v>
      </c>
      <c r="U126" s="41">
        <v>0.75</v>
      </c>
      <c r="V126" s="41" t="s">
        <v>185</v>
      </c>
    </row>
    <row r="127" spans="1:22" x14ac:dyDescent="0.2">
      <c r="A127" s="5" t="s">
        <v>335</v>
      </c>
      <c r="B127" s="5">
        <v>58</v>
      </c>
      <c r="C127" s="6" t="str">
        <f t="shared" si="1"/>
        <v>Adulto</v>
      </c>
      <c r="D127" s="5" t="s">
        <v>48</v>
      </c>
      <c r="E127" s="5" t="s">
        <v>99</v>
      </c>
      <c r="F127" s="5" t="s">
        <v>43</v>
      </c>
      <c r="G127" s="5" t="s">
        <v>47</v>
      </c>
      <c r="H127" s="5" t="s">
        <v>45</v>
      </c>
      <c r="I127" s="5" t="s">
        <v>51</v>
      </c>
      <c r="J127" s="5">
        <v>2015</v>
      </c>
      <c r="K127" s="32"/>
      <c r="L127" s="7">
        <v>1</v>
      </c>
      <c r="M127" s="8" t="s">
        <v>176</v>
      </c>
      <c r="N127" s="8" t="s">
        <v>181</v>
      </c>
      <c r="O127" s="33">
        <v>0.81</v>
      </c>
      <c r="P127" s="33" t="s">
        <v>186</v>
      </c>
      <c r="Q127" s="35">
        <v>0.63</v>
      </c>
      <c r="R127" s="35" t="s">
        <v>185</v>
      </c>
      <c r="S127" s="76">
        <v>0.5</v>
      </c>
      <c r="T127" s="76" t="s">
        <v>187</v>
      </c>
      <c r="U127" s="41">
        <v>0.25</v>
      </c>
      <c r="V127" s="41" t="s">
        <v>188</v>
      </c>
    </row>
    <row r="128" spans="1:22" x14ac:dyDescent="0.2">
      <c r="A128" s="5" t="s">
        <v>336</v>
      </c>
      <c r="B128" s="5">
        <v>58</v>
      </c>
      <c r="C128" s="6" t="str">
        <f t="shared" si="1"/>
        <v>Adulto</v>
      </c>
      <c r="D128" s="5" t="s">
        <v>41</v>
      </c>
      <c r="E128" s="5" t="s">
        <v>72</v>
      </c>
      <c r="F128" s="5" t="s">
        <v>43</v>
      </c>
      <c r="G128" s="5" t="s">
        <v>44</v>
      </c>
      <c r="H128" s="5" t="s">
        <v>51</v>
      </c>
      <c r="I128" s="5" t="s">
        <v>51</v>
      </c>
      <c r="J128" s="5">
        <v>2008</v>
      </c>
      <c r="K128" s="32"/>
      <c r="L128" s="7">
        <v>0.68</v>
      </c>
      <c r="M128" s="8" t="s">
        <v>178</v>
      </c>
      <c r="N128" s="8" t="s">
        <v>177</v>
      </c>
      <c r="O128" s="33">
        <v>0.67</v>
      </c>
      <c r="P128" s="33" t="s">
        <v>185</v>
      </c>
      <c r="Q128" s="35">
        <v>0.23</v>
      </c>
      <c r="R128" s="35" t="s">
        <v>188</v>
      </c>
      <c r="S128" s="76">
        <v>0.5</v>
      </c>
      <c r="T128" s="76" t="s">
        <v>187</v>
      </c>
      <c r="U128" s="41">
        <v>0.25</v>
      </c>
      <c r="V128" s="41" t="s">
        <v>188</v>
      </c>
    </row>
    <row r="129" spans="1:22" x14ac:dyDescent="0.2">
      <c r="A129" s="5" t="s">
        <v>337</v>
      </c>
      <c r="B129" s="5">
        <v>21</v>
      </c>
      <c r="C129" s="6" t="str">
        <f t="shared" si="1"/>
        <v>Adulto Joven</v>
      </c>
      <c r="D129" s="5" t="s">
        <v>48</v>
      </c>
      <c r="E129" s="5" t="s">
        <v>42</v>
      </c>
      <c r="F129" s="5" t="s">
        <v>43</v>
      </c>
      <c r="G129" s="5" t="s">
        <v>44</v>
      </c>
      <c r="H129" s="5" t="s">
        <v>45</v>
      </c>
      <c r="I129" s="5" t="s">
        <v>45</v>
      </c>
      <c r="J129" s="5">
        <v>2015</v>
      </c>
      <c r="K129" s="32"/>
      <c r="L129" s="7">
        <v>0.79</v>
      </c>
      <c r="M129" s="8" t="s">
        <v>176</v>
      </c>
      <c r="N129" s="8" t="s">
        <v>177</v>
      </c>
      <c r="O129" s="33">
        <v>0.7</v>
      </c>
      <c r="P129" s="33" t="s">
        <v>185</v>
      </c>
      <c r="Q129" s="35">
        <v>0</v>
      </c>
      <c r="R129" s="35" t="s">
        <v>188</v>
      </c>
      <c r="S129" s="76">
        <v>0.5</v>
      </c>
      <c r="T129" s="76" t="s">
        <v>187</v>
      </c>
      <c r="U129" s="41">
        <v>0</v>
      </c>
      <c r="V129" s="41" t="s">
        <v>188</v>
      </c>
    </row>
    <row r="130" spans="1:22" x14ac:dyDescent="0.2">
      <c r="A130" s="5" t="s">
        <v>338</v>
      </c>
      <c r="B130" s="5">
        <v>21</v>
      </c>
      <c r="C130" s="6" t="str">
        <f t="shared" si="1"/>
        <v>Adulto Joven</v>
      </c>
      <c r="D130" s="5" t="s">
        <v>41</v>
      </c>
      <c r="E130" s="5" t="s">
        <v>100</v>
      </c>
      <c r="F130" s="5" t="s">
        <v>43</v>
      </c>
      <c r="G130" s="5" t="s">
        <v>47</v>
      </c>
      <c r="H130" s="5" t="s">
        <v>45</v>
      </c>
      <c r="I130" s="5" t="s">
        <v>49</v>
      </c>
      <c r="J130" s="5">
        <v>2013</v>
      </c>
      <c r="K130" s="32"/>
      <c r="L130" s="7">
        <v>0.86</v>
      </c>
      <c r="M130" s="8" t="s">
        <v>176</v>
      </c>
      <c r="N130" s="8" t="s">
        <v>181</v>
      </c>
      <c r="O130" s="33">
        <v>0.68</v>
      </c>
      <c r="P130" s="33" t="s">
        <v>185</v>
      </c>
      <c r="Q130" s="35">
        <v>0.22</v>
      </c>
      <c r="R130" s="35" t="s">
        <v>188</v>
      </c>
      <c r="S130" s="76">
        <v>0.5</v>
      </c>
      <c r="T130" s="76" t="s">
        <v>187</v>
      </c>
      <c r="U130" s="41">
        <v>0</v>
      </c>
      <c r="V130" s="41" t="s">
        <v>188</v>
      </c>
    </row>
    <row r="131" spans="1:22" x14ac:dyDescent="0.2">
      <c r="A131" s="5" t="s">
        <v>339</v>
      </c>
      <c r="B131" s="5">
        <v>20</v>
      </c>
      <c r="C131" s="6" t="str">
        <f t="shared" si="1"/>
        <v>Adulto Joven</v>
      </c>
      <c r="D131" s="5" t="s">
        <v>48</v>
      </c>
      <c r="E131" s="5" t="s">
        <v>101</v>
      </c>
      <c r="F131" s="5" t="s">
        <v>43</v>
      </c>
      <c r="G131" s="5" t="s">
        <v>44</v>
      </c>
      <c r="H131" s="5" t="s">
        <v>45</v>
      </c>
      <c r="I131" s="5" t="s">
        <v>45</v>
      </c>
      <c r="J131" s="5">
        <v>2011</v>
      </c>
      <c r="K131" s="32"/>
      <c r="L131" s="7">
        <v>0.64</v>
      </c>
      <c r="M131" s="8" t="s">
        <v>178</v>
      </c>
      <c r="N131" s="8" t="s">
        <v>177</v>
      </c>
      <c r="O131" s="33">
        <v>0.64</v>
      </c>
      <c r="P131" s="33" t="s">
        <v>185</v>
      </c>
      <c r="Q131" s="35">
        <v>0</v>
      </c>
      <c r="R131" s="35" t="s">
        <v>188</v>
      </c>
      <c r="S131" s="76">
        <v>0.75</v>
      </c>
      <c r="T131" s="76" t="s">
        <v>185</v>
      </c>
      <c r="U131" s="41">
        <v>0</v>
      </c>
      <c r="V131" s="41" t="s">
        <v>188</v>
      </c>
    </row>
    <row r="132" spans="1:22" x14ac:dyDescent="0.2">
      <c r="A132" s="5" t="s">
        <v>340</v>
      </c>
      <c r="B132" s="5">
        <v>35</v>
      </c>
      <c r="C132" s="6" t="str">
        <f t="shared" si="1"/>
        <v>Adulto</v>
      </c>
      <c r="D132" s="5" t="s">
        <v>41</v>
      </c>
      <c r="E132" s="5" t="s">
        <v>42</v>
      </c>
      <c r="F132" s="5" t="s">
        <v>43</v>
      </c>
      <c r="G132" s="5" t="s">
        <v>47</v>
      </c>
      <c r="H132" s="5" t="s">
        <v>51</v>
      </c>
      <c r="I132" s="5" t="s">
        <v>45</v>
      </c>
      <c r="J132" s="5">
        <v>2012</v>
      </c>
      <c r="K132" s="32"/>
      <c r="L132" s="7">
        <v>0.71</v>
      </c>
      <c r="M132" s="8" t="s">
        <v>178</v>
      </c>
      <c r="N132" s="8" t="s">
        <v>177</v>
      </c>
      <c r="O132" s="33">
        <v>0.48</v>
      </c>
      <c r="P132" s="33" t="s">
        <v>187</v>
      </c>
      <c r="Q132" s="35">
        <v>0</v>
      </c>
      <c r="R132" s="35" t="s">
        <v>188</v>
      </c>
      <c r="S132" s="76">
        <v>0.5</v>
      </c>
      <c r="T132" s="76" t="s">
        <v>187</v>
      </c>
      <c r="U132" s="41">
        <v>0.25</v>
      </c>
      <c r="V132" s="41" t="s">
        <v>188</v>
      </c>
    </row>
    <row r="133" spans="1:22" x14ac:dyDescent="0.2">
      <c r="A133" s="5" t="s">
        <v>341</v>
      </c>
      <c r="B133" s="5">
        <v>32</v>
      </c>
      <c r="C133" s="6" t="str">
        <f t="shared" ref="C133:C196" si="2">IF((B133&lt;18),"Niño/Adolescente",(IF(AND((B133&gt;17),(B133&lt;30)),"Adulto Joven",(IF(AND((B133&gt;29),(B133&lt;60)),"Adulto","Adulto Mayor")))))</f>
        <v>Adulto</v>
      </c>
      <c r="D133" s="5" t="s">
        <v>48</v>
      </c>
      <c r="E133" s="5" t="s">
        <v>42</v>
      </c>
      <c r="F133" s="5" t="s">
        <v>43</v>
      </c>
      <c r="G133" s="5" t="s">
        <v>47</v>
      </c>
      <c r="H133" s="5" t="s">
        <v>51</v>
      </c>
      <c r="I133" s="5" t="s">
        <v>51</v>
      </c>
      <c r="J133" s="5">
        <v>2013</v>
      </c>
      <c r="K133" s="32"/>
      <c r="L133" s="7">
        <v>0.25</v>
      </c>
      <c r="M133" s="8" t="s">
        <v>183</v>
      </c>
      <c r="N133" s="8" t="s">
        <v>182</v>
      </c>
      <c r="O133" s="33">
        <v>0.28999999999999998</v>
      </c>
      <c r="P133" s="33" t="s">
        <v>187</v>
      </c>
      <c r="Q133" s="35">
        <v>0</v>
      </c>
      <c r="R133" s="35" t="s">
        <v>188</v>
      </c>
      <c r="S133" s="76">
        <v>0</v>
      </c>
      <c r="T133" s="76" t="s">
        <v>188</v>
      </c>
      <c r="U133" s="41">
        <v>0</v>
      </c>
      <c r="V133" s="41" t="s">
        <v>188</v>
      </c>
    </row>
    <row r="134" spans="1:22" x14ac:dyDescent="0.2">
      <c r="A134" s="5" t="s">
        <v>342</v>
      </c>
      <c r="B134" s="5">
        <v>25</v>
      </c>
      <c r="C134" s="6" t="str">
        <f t="shared" si="2"/>
        <v>Adulto Joven</v>
      </c>
      <c r="D134" s="5" t="s">
        <v>48</v>
      </c>
      <c r="E134" s="5" t="s">
        <v>66</v>
      </c>
      <c r="F134" s="5" t="s">
        <v>43</v>
      </c>
      <c r="G134" s="5" t="s">
        <v>44</v>
      </c>
      <c r="H134" s="5" t="s">
        <v>45</v>
      </c>
      <c r="I134" s="5" t="s">
        <v>45</v>
      </c>
      <c r="J134" s="5">
        <v>2010</v>
      </c>
      <c r="K134" s="32"/>
      <c r="L134" s="7">
        <v>0.5</v>
      </c>
      <c r="M134" s="8" t="s">
        <v>179</v>
      </c>
      <c r="N134" s="8" t="s">
        <v>180</v>
      </c>
      <c r="O134" s="33">
        <v>0.34</v>
      </c>
      <c r="P134" s="33" t="s">
        <v>187</v>
      </c>
      <c r="Q134" s="35">
        <v>0.27</v>
      </c>
      <c r="R134" s="35" t="s">
        <v>187</v>
      </c>
      <c r="S134" s="76">
        <v>0.5</v>
      </c>
      <c r="T134" s="76" t="s">
        <v>187</v>
      </c>
      <c r="U134" s="41">
        <v>0.25</v>
      </c>
      <c r="V134" s="41" t="s">
        <v>188</v>
      </c>
    </row>
    <row r="135" spans="1:22" x14ac:dyDescent="0.2">
      <c r="A135" s="5" t="s">
        <v>343</v>
      </c>
      <c r="B135" s="5">
        <v>24</v>
      </c>
      <c r="C135" s="6" t="str">
        <f t="shared" si="2"/>
        <v>Adulto Joven</v>
      </c>
      <c r="D135" s="5" t="s">
        <v>41</v>
      </c>
      <c r="E135" s="5" t="s">
        <v>42</v>
      </c>
      <c r="F135" s="5" t="s">
        <v>43</v>
      </c>
      <c r="G135" s="5" t="s">
        <v>44</v>
      </c>
      <c r="H135" s="5" t="s">
        <v>45</v>
      </c>
      <c r="I135" s="5" t="s">
        <v>45</v>
      </c>
      <c r="J135" s="5">
        <v>2005</v>
      </c>
      <c r="K135" s="32"/>
      <c r="L135" s="7">
        <v>0.82</v>
      </c>
      <c r="M135" s="8" t="s">
        <v>176</v>
      </c>
      <c r="N135" s="8" t="s">
        <v>181</v>
      </c>
      <c r="O135" s="33">
        <v>0.47</v>
      </c>
      <c r="P135" s="33" t="s">
        <v>187</v>
      </c>
      <c r="Q135" s="35">
        <v>0</v>
      </c>
      <c r="R135" s="35" t="s">
        <v>188</v>
      </c>
      <c r="S135" s="76">
        <v>0.25</v>
      </c>
      <c r="T135" s="76" t="s">
        <v>188</v>
      </c>
      <c r="U135" s="41">
        <v>0</v>
      </c>
      <c r="V135" s="41" t="s">
        <v>188</v>
      </c>
    </row>
    <row r="136" spans="1:22" x14ac:dyDescent="0.2">
      <c r="A136" s="5" t="s">
        <v>344</v>
      </c>
      <c r="B136" s="5">
        <v>30</v>
      </c>
      <c r="C136" s="6" t="str">
        <f t="shared" si="2"/>
        <v>Adulto</v>
      </c>
      <c r="D136" s="5" t="s">
        <v>41</v>
      </c>
      <c r="E136" s="5" t="s">
        <v>57</v>
      </c>
      <c r="F136" s="5" t="s">
        <v>43</v>
      </c>
      <c r="G136" s="5" t="s">
        <v>44</v>
      </c>
      <c r="H136" s="5" t="s">
        <v>51</v>
      </c>
      <c r="I136" s="5" t="s">
        <v>51</v>
      </c>
      <c r="J136" s="5">
        <v>2012</v>
      </c>
      <c r="K136" s="32"/>
      <c r="L136" s="7">
        <v>0.28999999999999998</v>
      </c>
      <c r="M136" s="8" t="s">
        <v>179</v>
      </c>
      <c r="N136" s="8" t="s">
        <v>182</v>
      </c>
      <c r="O136" s="33">
        <v>0.41</v>
      </c>
      <c r="P136" s="33" t="s">
        <v>187</v>
      </c>
      <c r="Q136" s="35">
        <v>0</v>
      </c>
      <c r="R136" s="35" t="s">
        <v>188</v>
      </c>
      <c r="S136" s="76">
        <v>0.75</v>
      </c>
      <c r="T136" s="76" t="s">
        <v>185</v>
      </c>
      <c r="U136" s="41">
        <v>0</v>
      </c>
      <c r="V136" s="41" t="s">
        <v>188</v>
      </c>
    </row>
    <row r="137" spans="1:22" x14ac:dyDescent="0.2">
      <c r="A137" s="5" t="s">
        <v>345</v>
      </c>
      <c r="B137" s="5">
        <v>22</v>
      </c>
      <c r="C137" s="6" t="str">
        <f t="shared" si="2"/>
        <v>Adulto Joven</v>
      </c>
      <c r="D137" s="5" t="s">
        <v>41</v>
      </c>
      <c r="E137" s="5" t="s">
        <v>95</v>
      </c>
      <c r="F137" s="5" t="s">
        <v>43</v>
      </c>
      <c r="G137" s="5" t="s">
        <v>44</v>
      </c>
      <c r="H137" s="5" t="s">
        <v>51</v>
      </c>
      <c r="I137" s="5" t="s">
        <v>45</v>
      </c>
      <c r="J137" s="5">
        <v>2009</v>
      </c>
      <c r="K137" s="32"/>
      <c r="L137" s="7">
        <v>0.61</v>
      </c>
      <c r="M137" s="8" t="s">
        <v>178</v>
      </c>
      <c r="N137" s="8" t="s">
        <v>177</v>
      </c>
      <c r="O137" s="33">
        <v>0.62</v>
      </c>
      <c r="P137" s="33" t="s">
        <v>185</v>
      </c>
      <c r="Q137" s="35">
        <v>0.28999999999999998</v>
      </c>
      <c r="R137" s="35" t="s">
        <v>187</v>
      </c>
      <c r="S137" s="76">
        <v>0.75</v>
      </c>
      <c r="T137" s="76" t="s">
        <v>185</v>
      </c>
      <c r="U137" s="41">
        <v>0.25</v>
      </c>
      <c r="V137" s="41" t="s">
        <v>188</v>
      </c>
    </row>
    <row r="138" spans="1:22" x14ac:dyDescent="0.2">
      <c r="A138" s="5" t="s">
        <v>346</v>
      </c>
      <c r="B138" s="5">
        <v>27</v>
      </c>
      <c r="C138" s="6" t="str">
        <f t="shared" si="2"/>
        <v>Adulto Joven</v>
      </c>
      <c r="D138" s="5" t="s">
        <v>41</v>
      </c>
      <c r="E138" s="5" t="s">
        <v>42</v>
      </c>
      <c r="F138" s="5" t="s">
        <v>43</v>
      </c>
      <c r="G138" s="5" t="s">
        <v>44</v>
      </c>
      <c r="H138" s="5" t="s">
        <v>45</v>
      </c>
      <c r="I138" s="5" t="s">
        <v>51</v>
      </c>
      <c r="J138" s="5">
        <v>2011</v>
      </c>
      <c r="K138" s="32"/>
      <c r="L138" s="7">
        <v>0.71</v>
      </c>
      <c r="M138" s="8" t="s">
        <v>178</v>
      </c>
      <c r="N138" s="8" t="s">
        <v>177</v>
      </c>
      <c r="O138" s="33">
        <v>0.81</v>
      </c>
      <c r="P138" s="33" t="s">
        <v>186</v>
      </c>
      <c r="Q138" s="35">
        <v>0</v>
      </c>
      <c r="R138" s="35" t="s">
        <v>188</v>
      </c>
      <c r="S138" s="76">
        <v>0.75</v>
      </c>
      <c r="T138" s="76" t="s">
        <v>185</v>
      </c>
      <c r="U138" s="41">
        <v>0.25</v>
      </c>
      <c r="V138" s="41" t="s">
        <v>188</v>
      </c>
    </row>
    <row r="139" spans="1:22" x14ac:dyDescent="0.2">
      <c r="A139" s="5" t="s">
        <v>347</v>
      </c>
      <c r="B139" s="5">
        <v>27</v>
      </c>
      <c r="C139" s="6" t="str">
        <f t="shared" si="2"/>
        <v>Adulto Joven</v>
      </c>
      <c r="D139" s="5" t="s">
        <v>41</v>
      </c>
      <c r="E139" s="5" t="s">
        <v>57</v>
      </c>
      <c r="F139" s="5" t="s">
        <v>43</v>
      </c>
      <c r="G139" s="5" t="s">
        <v>44</v>
      </c>
      <c r="H139" s="5" t="s">
        <v>49</v>
      </c>
      <c r="I139" s="5" t="s">
        <v>45</v>
      </c>
      <c r="J139" s="5">
        <v>2015</v>
      </c>
      <c r="K139" s="32"/>
      <c r="L139" s="7">
        <v>0.68</v>
      </c>
      <c r="M139" s="8" t="s">
        <v>178</v>
      </c>
      <c r="N139" s="8" t="s">
        <v>177</v>
      </c>
      <c r="O139" s="33">
        <v>0.41</v>
      </c>
      <c r="P139" s="33" t="s">
        <v>187</v>
      </c>
      <c r="Q139" s="35">
        <v>0.37</v>
      </c>
      <c r="R139" s="35" t="s">
        <v>187</v>
      </c>
      <c r="S139" s="76">
        <v>0.25</v>
      </c>
      <c r="T139" s="76" t="s">
        <v>188</v>
      </c>
      <c r="U139" s="41">
        <v>0</v>
      </c>
      <c r="V139" s="41" t="s">
        <v>188</v>
      </c>
    </row>
    <row r="140" spans="1:22" x14ac:dyDescent="0.2">
      <c r="A140" s="5" t="s">
        <v>348</v>
      </c>
      <c r="B140" s="5">
        <v>22</v>
      </c>
      <c r="C140" s="6" t="str">
        <f t="shared" si="2"/>
        <v>Adulto Joven</v>
      </c>
      <c r="D140" s="5" t="s">
        <v>48</v>
      </c>
      <c r="E140" s="5" t="s">
        <v>46</v>
      </c>
      <c r="F140" s="5" t="s">
        <v>50</v>
      </c>
      <c r="G140" s="5" t="s">
        <v>47</v>
      </c>
      <c r="H140" s="5" t="s">
        <v>45</v>
      </c>
      <c r="I140" s="5" t="s">
        <v>45</v>
      </c>
      <c r="J140" s="5">
        <v>2010</v>
      </c>
      <c r="K140" s="32"/>
      <c r="L140" s="7">
        <v>0.86</v>
      </c>
      <c r="M140" s="8" t="s">
        <v>176</v>
      </c>
      <c r="N140" s="8" t="s">
        <v>181</v>
      </c>
      <c r="O140" s="33">
        <v>0.67</v>
      </c>
      <c r="P140" s="33" t="s">
        <v>185</v>
      </c>
      <c r="Q140" s="35">
        <v>0</v>
      </c>
      <c r="R140" s="35" t="s">
        <v>188</v>
      </c>
      <c r="S140" s="76">
        <v>0.5</v>
      </c>
      <c r="T140" s="76" t="s">
        <v>187</v>
      </c>
      <c r="U140" s="41">
        <v>0.75</v>
      </c>
      <c r="V140" s="41" t="s">
        <v>185</v>
      </c>
    </row>
    <row r="141" spans="1:22" x14ac:dyDescent="0.2">
      <c r="A141" s="5" t="s">
        <v>349</v>
      </c>
      <c r="B141" s="5">
        <v>19</v>
      </c>
      <c r="C141" s="6" t="str">
        <f t="shared" si="2"/>
        <v>Adulto Joven</v>
      </c>
      <c r="D141" s="5" t="s">
        <v>41</v>
      </c>
      <c r="E141" s="5" t="s">
        <v>42</v>
      </c>
      <c r="F141" s="5" t="s">
        <v>43</v>
      </c>
      <c r="G141" s="5" t="s">
        <v>47</v>
      </c>
      <c r="H141" s="5" t="s">
        <v>45</v>
      </c>
      <c r="I141" s="5" t="s">
        <v>51</v>
      </c>
      <c r="J141" s="5">
        <v>2010</v>
      </c>
      <c r="K141" s="32"/>
      <c r="L141" s="7">
        <v>0.5</v>
      </c>
      <c r="M141" s="8" t="s">
        <v>179</v>
      </c>
      <c r="N141" s="8" t="s">
        <v>180</v>
      </c>
      <c r="O141" s="33">
        <v>0.57999999999999996</v>
      </c>
      <c r="P141" s="33" t="s">
        <v>185</v>
      </c>
      <c r="Q141" s="35">
        <v>0</v>
      </c>
      <c r="R141" s="35" t="s">
        <v>188</v>
      </c>
      <c r="S141" s="76">
        <v>0.5</v>
      </c>
      <c r="T141" s="76" t="s">
        <v>187</v>
      </c>
      <c r="U141" s="41">
        <v>0.25</v>
      </c>
      <c r="V141" s="41" t="s">
        <v>188</v>
      </c>
    </row>
    <row r="142" spans="1:22" x14ac:dyDescent="0.2">
      <c r="A142" s="5" t="s">
        <v>350</v>
      </c>
      <c r="B142" s="5">
        <v>23</v>
      </c>
      <c r="C142" s="6" t="str">
        <f t="shared" si="2"/>
        <v>Adulto Joven</v>
      </c>
      <c r="D142" s="5" t="s">
        <v>41</v>
      </c>
      <c r="E142" s="5" t="s">
        <v>102</v>
      </c>
      <c r="F142" s="5" t="s">
        <v>43</v>
      </c>
      <c r="G142" s="5" t="s">
        <v>47</v>
      </c>
      <c r="H142" s="5" t="s">
        <v>51</v>
      </c>
      <c r="I142" s="5" t="s">
        <v>51</v>
      </c>
      <c r="J142" s="5">
        <v>2010</v>
      </c>
      <c r="K142" s="32"/>
      <c r="L142" s="7">
        <v>0.61</v>
      </c>
      <c r="M142" s="8" t="s">
        <v>178</v>
      </c>
      <c r="N142" s="8" t="s">
        <v>177</v>
      </c>
      <c r="O142" s="33">
        <v>0.67</v>
      </c>
      <c r="P142" s="33" t="s">
        <v>185</v>
      </c>
      <c r="Q142" s="35">
        <v>0</v>
      </c>
      <c r="R142" s="35" t="s">
        <v>188</v>
      </c>
      <c r="S142" s="76">
        <v>0.75</v>
      </c>
      <c r="T142" s="76" t="s">
        <v>185</v>
      </c>
      <c r="U142" s="41">
        <v>0.5</v>
      </c>
      <c r="V142" s="41" t="s">
        <v>187</v>
      </c>
    </row>
    <row r="143" spans="1:22" x14ac:dyDescent="0.2">
      <c r="A143" s="5" t="s">
        <v>351</v>
      </c>
      <c r="B143" s="5">
        <v>27</v>
      </c>
      <c r="C143" s="6" t="str">
        <f t="shared" si="2"/>
        <v>Adulto Joven</v>
      </c>
      <c r="D143" s="5" t="s">
        <v>48</v>
      </c>
      <c r="E143" s="5" t="s">
        <v>42</v>
      </c>
      <c r="F143" s="5" t="s">
        <v>50</v>
      </c>
      <c r="G143" s="5" t="s">
        <v>44</v>
      </c>
      <c r="H143" s="5" t="s">
        <v>49</v>
      </c>
      <c r="I143" s="5" t="s">
        <v>49</v>
      </c>
      <c r="J143" s="5">
        <v>2008</v>
      </c>
      <c r="K143" s="32"/>
      <c r="L143" s="7">
        <v>0.56999999999999995</v>
      </c>
      <c r="M143" s="8" t="s">
        <v>178</v>
      </c>
      <c r="N143" s="8" t="s">
        <v>180</v>
      </c>
      <c r="O143" s="33">
        <v>0.43</v>
      </c>
      <c r="P143" s="33" t="s">
        <v>187</v>
      </c>
      <c r="Q143" s="35">
        <v>0</v>
      </c>
      <c r="R143" s="35" t="s">
        <v>188</v>
      </c>
      <c r="S143" s="76">
        <v>0.75</v>
      </c>
      <c r="T143" s="76" t="s">
        <v>185</v>
      </c>
      <c r="U143" s="41">
        <v>0.25</v>
      </c>
      <c r="V143" s="41" t="s">
        <v>188</v>
      </c>
    </row>
    <row r="144" spans="1:22" x14ac:dyDescent="0.2">
      <c r="A144" s="5" t="s">
        <v>352</v>
      </c>
      <c r="B144" s="5">
        <v>27</v>
      </c>
      <c r="C144" s="6" t="str">
        <f t="shared" si="2"/>
        <v>Adulto Joven</v>
      </c>
      <c r="D144" s="5" t="s">
        <v>41</v>
      </c>
      <c r="E144" s="5" t="s">
        <v>103</v>
      </c>
      <c r="F144" s="5" t="s">
        <v>43</v>
      </c>
      <c r="G144" s="5" t="s">
        <v>44</v>
      </c>
      <c r="H144" s="5" t="s">
        <v>49</v>
      </c>
      <c r="I144" s="5" t="s">
        <v>45</v>
      </c>
      <c r="J144" s="5">
        <v>2010</v>
      </c>
      <c r="K144" s="32"/>
      <c r="L144" s="7">
        <v>0.61</v>
      </c>
      <c r="M144" s="8" t="s">
        <v>178</v>
      </c>
      <c r="N144" s="8" t="s">
        <v>177</v>
      </c>
      <c r="O144" s="33">
        <v>0.3</v>
      </c>
      <c r="P144" s="33" t="s">
        <v>187</v>
      </c>
      <c r="Q144" s="35">
        <v>0</v>
      </c>
      <c r="R144" s="35" t="s">
        <v>188</v>
      </c>
      <c r="S144" s="76">
        <v>0.5</v>
      </c>
      <c r="T144" s="76" t="s">
        <v>187</v>
      </c>
      <c r="U144" s="41">
        <v>0.25</v>
      </c>
      <c r="V144" s="41" t="s">
        <v>188</v>
      </c>
    </row>
    <row r="145" spans="1:22" x14ac:dyDescent="0.2">
      <c r="A145" s="5" t="s">
        <v>353</v>
      </c>
      <c r="B145" s="5">
        <v>22</v>
      </c>
      <c r="C145" s="6" t="str">
        <f t="shared" si="2"/>
        <v>Adulto Joven</v>
      </c>
      <c r="D145" s="5" t="s">
        <v>41</v>
      </c>
      <c r="E145" s="5" t="s">
        <v>95</v>
      </c>
      <c r="F145" s="5" t="s">
        <v>43</v>
      </c>
      <c r="G145" s="5" t="s">
        <v>44</v>
      </c>
      <c r="H145" s="5" t="s">
        <v>51</v>
      </c>
      <c r="I145" s="5" t="s">
        <v>45</v>
      </c>
      <c r="J145" s="5">
        <v>2009</v>
      </c>
      <c r="K145" s="32"/>
      <c r="L145" s="7">
        <v>0.61</v>
      </c>
      <c r="M145" s="8" t="s">
        <v>178</v>
      </c>
      <c r="N145" s="8" t="s">
        <v>177</v>
      </c>
      <c r="O145" s="33">
        <v>0.62</v>
      </c>
      <c r="P145" s="33" t="s">
        <v>185</v>
      </c>
      <c r="Q145" s="35">
        <v>0.28999999999999998</v>
      </c>
      <c r="R145" s="35" t="s">
        <v>187</v>
      </c>
      <c r="S145" s="76">
        <v>0.75</v>
      </c>
      <c r="T145" s="76" t="s">
        <v>185</v>
      </c>
      <c r="U145" s="41">
        <v>0.25</v>
      </c>
      <c r="V145" s="41" t="s">
        <v>188</v>
      </c>
    </row>
    <row r="146" spans="1:22" x14ac:dyDescent="0.2">
      <c r="A146" s="5" t="s">
        <v>354</v>
      </c>
      <c r="B146" s="5">
        <v>26</v>
      </c>
      <c r="C146" s="6" t="str">
        <f t="shared" si="2"/>
        <v>Adulto Joven</v>
      </c>
      <c r="D146" s="5" t="s">
        <v>48</v>
      </c>
      <c r="E146" s="5" t="s">
        <v>104</v>
      </c>
      <c r="F146" s="5" t="s">
        <v>43</v>
      </c>
      <c r="G146" s="5" t="s">
        <v>44</v>
      </c>
      <c r="H146" s="5" t="s">
        <v>45</v>
      </c>
      <c r="I146" s="5" t="s">
        <v>51</v>
      </c>
      <c r="J146" s="5">
        <v>2012</v>
      </c>
      <c r="K146" s="32"/>
      <c r="L146" s="7">
        <v>0.71</v>
      </c>
      <c r="M146" s="8" t="s">
        <v>178</v>
      </c>
      <c r="N146" s="8" t="s">
        <v>177</v>
      </c>
      <c r="O146" s="33">
        <v>0.45</v>
      </c>
      <c r="P146" s="33" t="s">
        <v>187</v>
      </c>
      <c r="Q146" s="35">
        <v>0</v>
      </c>
      <c r="R146" s="35" t="s">
        <v>188</v>
      </c>
      <c r="S146" s="76">
        <v>0.25</v>
      </c>
      <c r="T146" s="76" t="s">
        <v>188</v>
      </c>
      <c r="U146" s="41">
        <v>0.25</v>
      </c>
      <c r="V146" s="41" t="s">
        <v>188</v>
      </c>
    </row>
    <row r="147" spans="1:22" x14ac:dyDescent="0.2">
      <c r="A147" s="5" t="s">
        <v>355</v>
      </c>
      <c r="B147" s="5">
        <v>32</v>
      </c>
      <c r="C147" s="6" t="str">
        <f t="shared" si="2"/>
        <v>Adulto</v>
      </c>
      <c r="D147" s="5" t="s">
        <v>41</v>
      </c>
      <c r="E147" s="5" t="s">
        <v>72</v>
      </c>
      <c r="F147" s="5" t="s">
        <v>43</v>
      </c>
      <c r="G147" s="5" t="s">
        <v>47</v>
      </c>
      <c r="H147" s="5" t="s">
        <v>51</v>
      </c>
      <c r="I147" s="5" t="s">
        <v>51</v>
      </c>
      <c r="J147" s="5">
        <v>2010</v>
      </c>
      <c r="K147" s="32"/>
      <c r="L147" s="7">
        <v>0.71</v>
      </c>
      <c r="M147" s="8" t="s">
        <v>178</v>
      </c>
      <c r="N147" s="8" t="s">
        <v>177</v>
      </c>
      <c r="O147" s="33">
        <v>0.56999999999999995</v>
      </c>
      <c r="P147" s="33" t="s">
        <v>185</v>
      </c>
      <c r="Q147" s="35">
        <v>0</v>
      </c>
      <c r="R147" s="35" t="s">
        <v>188</v>
      </c>
      <c r="S147" s="76">
        <v>0.5</v>
      </c>
      <c r="T147" s="76" t="s">
        <v>187</v>
      </c>
      <c r="U147" s="41">
        <v>0</v>
      </c>
      <c r="V147" s="41" t="s">
        <v>188</v>
      </c>
    </row>
    <row r="148" spans="1:22" x14ac:dyDescent="0.2">
      <c r="A148" s="5" t="s">
        <v>356</v>
      </c>
      <c r="B148" s="5">
        <v>27</v>
      </c>
      <c r="C148" s="6" t="str">
        <f t="shared" si="2"/>
        <v>Adulto Joven</v>
      </c>
      <c r="D148" s="5" t="s">
        <v>48</v>
      </c>
      <c r="E148" s="5" t="s">
        <v>42</v>
      </c>
      <c r="F148" s="5" t="s">
        <v>43</v>
      </c>
      <c r="G148" s="5" t="s">
        <v>47</v>
      </c>
      <c r="H148" s="5" t="s">
        <v>45</v>
      </c>
      <c r="I148" s="5" t="s">
        <v>45</v>
      </c>
      <c r="J148" s="5">
        <v>2008</v>
      </c>
      <c r="K148" s="32"/>
      <c r="L148" s="7">
        <v>0.82</v>
      </c>
      <c r="M148" s="8" t="s">
        <v>176</v>
      </c>
      <c r="N148" s="8" t="s">
        <v>181</v>
      </c>
      <c r="O148" s="33">
        <v>0.74</v>
      </c>
      <c r="P148" s="33" t="s">
        <v>185</v>
      </c>
      <c r="Q148" s="35">
        <v>0.26</v>
      </c>
      <c r="R148" s="35" t="s">
        <v>187</v>
      </c>
      <c r="S148" s="76">
        <v>0.75</v>
      </c>
      <c r="T148" s="76" t="s">
        <v>185</v>
      </c>
      <c r="U148" s="41">
        <v>0</v>
      </c>
      <c r="V148" s="41" t="s">
        <v>188</v>
      </c>
    </row>
    <row r="149" spans="1:22" x14ac:dyDescent="0.2">
      <c r="A149" s="5" t="s">
        <v>357</v>
      </c>
      <c r="B149" s="5">
        <v>31</v>
      </c>
      <c r="C149" s="6" t="str">
        <f t="shared" si="2"/>
        <v>Adulto</v>
      </c>
      <c r="D149" s="5" t="s">
        <v>48</v>
      </c>
      <c r="E149" s="5" t="s">
        <v>42</v>
      </c>
      <c r="F149" s="5" t="s">
        <v>43</v>
      </c>
      <c r="G149" s="5" t="s">
        <v>70</v>
      </c>
      <c r="H149" s="5" t="s">
        <v>45</v>
      </c>
      <c r="I149" s="5" t="s">
        <v>51</v>
      </c>
      <c r="J149" s="5">
        <v>2014</v>
      </c>
      <c r="K149" s="32"/>
      <c r="L149" s="7">
        <v>0.64</v>
      </c>
      <c r="M149" s="8" t="s">
        <v>178</v>
      </c>
      <c r="N149" s="8" t="s">
        <v>177</v>
      </c>
      <c r="O149" s="33">
        <v>0.44</v>
      </c>
      <c r="P149" s="33" t="s">
        <v>187</v>
      </c>
      <c r="Q149" s="35">
        <v>0</v>
      </c>
      <c r="R149" s="35" t="s">
        <v>188</v>
      </c>
      <c r="S149" s="76">
        <v>0.25</v>
      </c>
      <c r="T149" s="76" t="s">
        <v>188</v>
      </c>
      <c r="U149" s="41">
        <v>0</v>
      </c>
      <c r="V149" s="41" t="s">
        <v>188</v>
      </c>
    </row>
    <row r="150" spans="1:22" x14ac:dyDescent="0.2">
      <c r="A150" s="5" t="s">
        <v>358</v>
      </c>
      <c r="B150" s="5">
        <v>25</v>
      </c>
      <c r="C150" s="6" t="str">
        <f t="shared" si="2"/>
        <v>Adulto Joven</v>
      </c>
      <c r="D150" s="5" t="s">
        <v>41</v>
      </c>
      <c r="E150" s="5" t="s">
        <v>105</v>
      </c>
      <c r="F150" s="5" t="s">
        <v>50</v>
      </c>
      <c r="G150" s="5" t="s">
        <v>44</v>
      </c>
      <c r="H150" s="5" t="s">
        <v>45</v>
      </c>
      <c r="I150" s="5" t="s">
        <v>45</v>
      </c>
      <c r="J150" s="5">
        <v>2011</v>
      </c>
      <c r="K150" s="32"/>
      <c r="L150" s="7">
        <v>0.5</v>
      </c>
      <c r="M150" s="8" t="s">
        <v>179</v>
      </c>
      <c r="N150" s="8" t="s">
        <v>180</v>
      </c>
      <c r="O150" s="33">
        <v>0.41</v>
      </c>
      <c r="P150" s="33" t="s">
        <v>187</v>
      </c>
      <c r="Q150" s="35">
        <v>0</v>
      </c>
      <c r="R150" s="35" t="s">
        <v>188</v>
      </c>
      <c r="S150" s="76">
        <v>0.5</v>
      </c>
      <c r="T150" s="76" t="s">
        <v>187</v>
      </c>
      <c r="U150" s="41">
        <v>0.25</v>
      </c>
      <c r="V150" s="41" t="s">
        <v>188</v>
      </c>
    </row>
    <row r="151" spans="1:22" x14ac:dyDescent="0.2">
      <c r="A151" s="5" t="s">
        <v>359</v>
      </c>
      <c r="B151" s="5">
        <v>27</v>
      </c>
      <c r="C151" s="6" t="str">
        <f t="shared" si="2"/>
        <v>Adulto Joven</v>
      </c>
      <c r="D151" s="5" t="s">
        <v>41</v>
      </c>
      <c r="E151" s="5" t="s">
        <v>72</v>
      </c>
      <c r="F151" s="5" t="s">
        <v>43</v>
      </c>
      <c r="G151" s="5" t="s">
        <v>47</v>
      </c>
      <c r="H151" s="5" t="s">
        <v>51</v>
      </c>
      <c r="I151" s="5" t="s">
        <v>49</v>
      </c>
      <c r="J151" s="5">
        <v>2011</v>
      </c>
      <c r="K151" s="32"/>
      <c r="L151" s="7">
        <v>0.79</v>
      </c>
      <c r="M151" s="8" t="s">
        <v>176</v>
      </c>
      <c r="N151" s="8" t="s">
        <v>177</v>
      </c>
      <c r="O151" s="33">
        <v>0.56999999999999995</v>
      </c>
      <c r="P151" s="33" t="s">
        <v>185</v>
      </c>
      <c r="Q151" s="35">
        <v>0.44</v>
      </c>
      <c r="R151" s="35" t="s">
        <v>187</v>
      </c>
      <c r="S151" s="76">
        <v>0.75</v>
      </c>
      <c r="T151" s="76" t="s">
        <v>185</v>
      </c>
      <c r="U151" s="41">
        <v>0.5</v>
      </c>
      <c r="V151" s="41" t="s">
        <v>187</v>
      </c>
    </row>
    <row r="152" spans="1:22" x14ac:dyDescent="0.2">
      <c r="A152" s="5" t="s">
        <v>360</v>
      </c>
      <c r="B152" s="5">
        <v>20</v>
      </c>
      <c r="C152" s="6" t="str">
        <f t="shared" si="2"/>
        <v>Adulto Joven</v>
      </c>
      <c r="D152" s="5" t="s">
        <v>48</v>
      </c>
      <c r="E152" s="5" t="s">
        <v>66</v>
      </c>
      <c r="F152" s="5" t="s">
        <v>43</v>
      </c>
      <c r="G152" s="5" t="s">
        <v>47</v>
      </c>
      <c r="H152" s="5" t="s">
        <v>51</v>
      </c>
      <c r="I152" s="5" t="s">
        <v>51</v>
      </c>
      <c r="J152" s="5">
        <v>2010</v>
      </c>
      <c r="K152" s="32"/>
      <c r="L152" s="7">
        <v>0.25</v>
      </c>
      <c r="M152" s="8" t="s">
        <v>183</v>
      </c>
      <c r="N152" s="8" t="s">
        <v>182</v>
      </c>
      <c r="O152" s="33">
        <v>0.39</v>
      </c>
      <c r="P152" s="33" t="s">
        <v>187</v>
      </c>
      <c r="Q152" s="35">
        <v>0</v>
      </c>
      <c r="R152" s="35" t="s">
        <v>188</v>
      </c>
      <c r="S152" s="76">
        <v>0.75</v>
      </c>
      <c r="T152" s="76" t="s">
        <v>185</v>
      </c>
      <c r="U152" s="41">
        <v>0.25</v>
      </c>
      <c r="V152" s="41" t="s">
        <v>188</v>
      </c>
    </row>
    <row r="153" spans="1:22" x14ac:dyDescent="0.2">
      <c r="A153" s="5" t="s">
        <v>361</v>
      </c>
      <c r="B153" s="5">
        <v>28</v>
      </c>
      <c r="C153" s="6" t="str">
        <f t="shared" si="2"/>
        <v>Adulto Joven</v>
      </c>
      <c r="D153" s="5" t="s">
        <v>41</v>
      </c>
      <c r="E153" s="5" t="s">
        <v>106</v>
      </c>
      <c r="F153" s="5" t="s">
        <v>43</v>
      </c>
      <c r="G153" s="5" t="s">
        <v>47</v>
      </c>
      <c r="H153" s="5" t="s">
        <v>45</v>
      </c>
      <c r="I153" s="5" t="s">
        <v>49</v>
      </c>
      <c r="J153" s="5">
        <v>2015</v>
      </c>
      <c r="K153" s="32"/>
      <c r="L153" s="7">
        <v>0.68</v>
      </c>
      <c r="M153" s="8" t="s">
        <v>178</v>
      </c>
      <c r="N153" s="8" t="s">
        <v>177</v>
      </c>
      <c r="O153" s="33">
        <v>0.51</v>
      </c>
      <c r="P153" s="33" t="s">
        <v>185</v>
      </c>
      <c r="Q153" s="35">
        <v>0.32</v>
      </c>
      <c r="R153" s="35" t="s">
        <v>187</v>
      </c>
      <c r="S153" s="76">
        <v>0.75</v>
      </c>
      <c r="T153" s="76" t="s">
        <v>185</v>
      </c>
      <c r="U153" s="41">
        <v>0</v>
      </c>
      <c r="V153" s="41" t="s">
        <v>188</v>
      </c>
    </row>
    <row r="154" spans="1:22" x14ac:dyDescent="0.2">
      <c r="A154" s="5" t="s">
        <v>362</v>
      </c>
      <c r="B154" s="5">
        <v>27</v>
      </c>
      <c r="C154" s="6" t="str">
        <f t="shared" si="2"/>
        <v>Adulto Joven</v>
      </c>
      <c r="D154" s="5" t="s">
        <v>48</v>
      </c>
      <c r="E154" s="5" t="s">
        <v>42</v>
      </c>
      <c r="F154" s="5" t="s">
        <v>43</v>
      </c>
      <c r="G154" s="5" t="s">
        <v>47</v>
      </c>
      <c r="H154" s="5" t="s">
        <v>45</v>
      </c>
      <c r="I154" s="5" t="s">
        <v>45</v>
      </c>
      <c r="J154" s="5">
        <v>2010</v>
      </c>
      <c r="K154" s="32"/>
      <c r="L154" s="7">
        <v>0.82</v>
      </c>
      <c r="M154" s="8" t="s">
        <v>176</v>
      </c>
      <c r="N154" s="8" t="s">
        <v>181</v>
      </c>
      <c r="O154" s="33">
        <v>0.69</v>
      </c>
      <c r="P154" s="33" t="s">
        <v>185</v>
      </c>
      <c r="Q154" s="35">
        <v>0.26</v>
      </c>
      <c r="R154" s="35" t="s">
        <v>187</v>
      </c>
      <c r="S154" s="76">
        <v>0.5</v>
      </c>
      <c r="T154" s="76" t="s">
        <v>187</v>
      </c>
      <c r="U154" s="41">
        <v>0</v>
      </c>
      <c r="V154" s="41" t="s">
        <v>188</v>
      </c>
    </row>
    <row r="155" spans="1:22" x14ac:dyDescent="0.2">
      <c r="A155" s="5" t="s">
        <v>363</v>
      </c>
      <c r="B155" s="5">
        <v>24</v>
      </c>
      <c r="C155" s="6" t="str">
        <f t="shared" si="2"/>
        <v>Adulto Joven</v>
      </c>
      <c r="D155" s="5" t="s">
        <v>48</v>
      </c>
      <c r="E155" s="5" t="s">
        <v>57</v>
      </c>
      <c r="F155" s="5" t="s">
        <v>43</v>
      </c>
      <c r="G155" s="5" t="s">
        <v>44</v>
      </c>
      <c r="H155" s="5" t="s">
        <v>45</v>
      </c>
      <c r="I155" s="5" t="s">
        <v>45</v>
      </c>
      <c r="J155" s="5">
        <v>2007</v>
      </c>
      <c r="K155" s="32"/>
      <c r="L155" s="7">
        <v>0.25</v>
      </c>
      <c r="M155" s="8" t="s">
        <v>183</v>
      </c>
      <c r="N155" s="8" t="s">
        <v>182</v>
      </c>
      <c r="O155" s="33">
        <v>0.63</v>
      </c>
      <c r="P155" s="33" t="s">
        <v>185</v>
      </c>
      <c r="Q155" s="35">
        <v>0</v>
      </c>
      <c r="R155" s="35" t="s">
        <v>188</v>
      </c>
      <c r="S155" s="76">
        <v>0.5</v>
      </c>
      <c r="T155" s="76" t="s">
        <v>187</v>
      </c>
      <c r="U155" s="41">
        <v>0.25</v>
      </c>
      <c r="V155" s="41" t="s">
        <v>188</v>
      </c>
    </row>
    <row r="156" spans="1:22" x14ac:dyDescent="0.2">
      <c r="A156" s="5" t="s">
        <v>364</v>
      </c>
      <c r="B156" s="5">
        <v>27</v>
      </c>
      <c r="C156" s="6" t="str">
        <f t="shared" si="2"/>
        <v>Adulto Joven</v>
      </c>
      <c r="D156" s="5" t="s">
        <v>48</v>
      </c>
      <c r="E156" s="5" t="s">
        <v>107</v>
      </c>
      <c r="F156" s="5" t="s">
        <v>50</v>
      </c>
      <c r="G156" s="5" t="s">
        <v>70</v>
      </c>
      <c r="H156" s="5" t="s">
        <v>49</v>
      </c>
      <c r="I156" s="5" t="s">
        <v>49</v>
      </c>
      <c r="J156" s="5">
        <v>2016</v>
      </c>
      <c r="K156" s="32"/>
      <c r="L156" s="7">
        <v>0.68</v>
      </c>
      <c r="M156" s="8" t="s">
        <v>178</v>
      </c>
      <c r="N156" s="8" t="s">
        <v>177</v>
      </c>
      <c r="O156" s="33">
        <v>0.82</v>
      </c>
      <c r="P156" s="33" t="s">
        <v>186</v>
      </c>
      <c r="Q156" s="35">
        <v>0.71</v>
      </c>
      <c r="R156" s="35" t="s">
        <v>185</v>
      </c>
      <c r="S156" s="76">
        <v>0.75</v>
      </c>
      <c r="T156" s="76" t="s">
        <v>185</v>
      </c>
      <c r="U156" s="41">
        <v>0.75</v>
      </c>
      <c r="V156" s="41" t="s">
        <v>185</v>
      </c>
    </row>
    <row r="157" spans="1:22" x14ac:dyDescent="0.2">
      <c r="A157" s="5" t="s">
        <v>365</v>
      </c>
      <c r="B157" s="5">
        <v>25</v>
      </c>
      <c r="C157" s="6" t="str">
        <f t="shared" si="2"/>
        <v>Adulto Joven</v>
      </c>
      <c r="D157" s="5" t="s">
        <v>48</v>
      </c>
      <c r="E157" s="5" t="s">
        <v>57</v>
      </c>
      <c r="F157" s="5" t="s">
        <v>43</v>
      </c>
      <c r="G157" s="5" t="s">
        <v>44</v>
      </c>
      <c r="H157" s="5" t="s">
        <v>45</v>
      </c>
      <c r="I157" s="5" t="s">
        <v>49</v>
      </c>
      <c r="J157" s="5">
        <v>2008</v>
      </c>
      <c r="K157" s="32"/>
      <c r="L157" s="7">
        <v>0.75</v>
      </c>
      <c r="M157" s="8" t="s">
        <v>178</v>
      </c>
      <c r="N157" s="8" t="s">
        <v>177</v>
      </c>
      <c r="O157" s="33">
        <v>0.68</v>
      </c>
      <c r="P157" s="33" t="s">
        <v>185</v>
      </c>
      <c r="Q157" s="35">
        <v>0</v>
      </c>
      <c r="R157" s="35" t="s">
        <v>188</v>
      </c>
      <c r="S157" s="76">
        <v>0.5</v>
      </c>
      <c r="T157" s="76" t="s">
        <v>187</v>
      </c>
      <c r="U157" s="41">
        <v>0.25</v>
      </c>
      <c r="V157" s="41" t="s">
        <v>188</v>
      </c>
    </row>
    <row r="158" spans="1:22" x14ac:dyDescent="0.2">
      <c r="A158" s="5" t="s">
        <v>366</v>
      </c>
      <c r="B158" s="5">
        <v>30</v>
      </c>
      <c r="C158" s="6" t="str">
        <f t="shared" si="2"/>
        <v>Adulto</v>
      </c>
      <c r="D158" s="5" t="s">
        <v>48</v>
      </c>
      <c r="E158" s="5" t="s">
        <v>42</v>
      </c>
      <c r="F158" s="5" t="s">
        <v>43</v>
      </c>
      <c r="G158" s="5" t="s">
        <v>70</v>
      </c>
      <c r="H158" s="5" t="s">
        <v>45</v>
      </c>
      <c r="I158" s="5" t="s">
        <v>51</v>
      </c>
      <c r="J158" s="5">
        <v>2012</v>
      </c>
      <c r="K158" s="32"/>
      <c r="L158" s="7">
        <v>0.79</v>
      </c>
      <c r="M158" s="8" t="s">
        <v>176</v>
      </c>
      <c r="N158" s="8" t="s">
        <v>177</v>
      </c>
      <c r="O158" s="33">
        <v>0.53</v>
      </c>
      <c r="P158" s="33" t="s">
        <v>185</v>
      </c>
      <c r="Q158" s="35">
        <v>0</v>
      </c>
      <c r="R158" s="35" t="s">
        <v>188</v>
      </c>
      <c r="S158" s="76">
        <v>0.5</v>
      </c>
      <c r="T158" s="76" t="s">
        <v>187</v>
      </c>
      <c r="U158" s="41">
        <v>0.25</v>
      </c>
      <c r="V158" s="41" t="s">
        <v>188</v>
      </c>
    </row>
    <row r="159" spans="1:22" x14ac:dyDescent="0.2">
      <c r="A159" s="5" t="s">
        <v>367</v>
      </c>
      <c r="B159" s="5">
        <v>25</v>
      </c>
      <c r="C159" s="6" t="str">
        <f t="shared" si="2"/>
        <v>Adulto Joven</v>
      </c>
      <c r="D159" s="5" t="s">
        <v>48</v>
      </c>
      <c r="E159" s="5" t="s">
        <v>42</v>
      </c>
      <c r="F159" s="5" t="s">
        <v>43</v>
      </c>
      <c r="G159" s="5" t="s">
        <v>44</v>
      </c>
      <c r="H159" s="5" t="s">
        <v>51</v>
      </c>
      <c r="I159" s="5" t="s">
        <v>51</v>
      </c>
      <c r="J159" s="5">
        <v>2002</v>
      </c>
      <c r="K159" s="32"/>
      <c r="L159" s="7">
        <v>0.71</v>
      </c>
      <c r="M159" s="8" t="s">
        <v>178</v>
      </c>
      <c r="N159" s="8" t="s">
        <v>177</v>
      </c>
      <c r="O159" s="33">
        <v>0.42</v>
      </c>
      <c r="P159" s="33" t="s">
        <v>187</v>
      </c>
      <c r="Q159" s="35">
        <v>0.53</v>
      </c>
      <c r="R159" s="35" t="s">
        <v>185</v>
      </c>
      <c r="S159" s="76">
        <v>0.25</v>
      </c>
      <c r="T159" s="76" t="s">
        <v>188</v>
      </c>
      <c r="U159" s="41">
        <v>0</v>
      </c>
      <c r="V159" s="41" t="s">
        <v>188</v>
      </c>
    </row>
    <row r="160" spans="1:22" x14ac:dyDescent="0.2">
      <c r="A160" s="5" t="s">
        <v>368</v>
      </c>
      <c r="B160" s="5">
        <v>24</v>
      </c>
      <c r="C160" s="6" t="str">
        <f t="shared" si="2"/>
        <v>Adulto Joven</v>
      </c>
      <c r="D160" s="5" t="s">
        <v>48</v>
      </c>
      <c r="E160" s="5" t="s">
        <v>72</v>
      </c>
      <c r="F160" s="5" t="s">
        <v>43</v>
      </c>
      <c r="G160" s="5" t="s">
        <v>47</v>
      </c>
      <c r="H160" s="5" t="s">
        <v>45</v>
      </c>
      <c r="I160" s="5" t="s">
        <v>45</v>
      </c>
      <c r="J160" s="5">
        <v>2010</v>
      </c>
      <c r="K160" s="32"/>
      <c r="L160" s="7">
        <v>0.36</v>
      </c>
      <c r="M160" s="8" t="s">
        <v>179</v>
      </c>
      <c r="N160" s="8" t="s">
        <v>182</v>
      </c>
      <c r="O160" s="33">
        <v>0.4</v>
      </c>
      <c r="P160" s="33" t="s">
        <v>187</v>
      </c>
      <c r="Q160" s="35">
        <v>0</v>
      </c>
      <c r="R160" s="35" t="s">
        <v>188</v>
      </c>
      <c r="S160" s="76">
        <v>0.5</v>
      </c>
      <c r="T160" s="76" t="s">
        <v>187</v>
      </c>
      <c r="U160" s="41">
        <v>0</v>
      </c>
      <c r="V160" s="41" t="s">
        <v>188</v>
      </c>
    </row>
    <row r="161" spans="1:22" x14ac:dyDescent="0.2">
      <c r="A161" s="5" t="s">
        <v>369</v>
      </c>
      <c r="B161" s="5">
        <v>24</v>
      </c>
      <c r="C161" s="6" t="str">
        <f t="shared" si="2"/>
        <v>Adulto Joven</v>
      </c>
      <c r="D161" s="5" t="s">
        <v>48</v>
      </c>
      <c r="E161" s="5" t="s">
        <v>42</v>
      </c>
      <c r="F161" s="5" t="s">
        <v>43</v>
      </c>
      <c r="G161" s="5" t="s">
        <v>47</v>
      </c>
      <c r="H161" s="5" t="s">
        <v>45</v>
      </c>
      <c r="I161" s="5" t="s">
        <v>45</v>
      </c>
      <c r="J161" s="5">
        <v>2007</v>
      </c>
      <c r="K161" s="32"/>
      <c r="L161" s="7">
        <v>0.79</v>
      </c>
      <c r="M161" s="8" t="s">
        <v>176</v>
      </c>
      <c r="N161" s="8" t="s">
        <v>177</v>
      </c>
      <c r="O161" s="33">
        <v>0.52</v>
      </c>
      <c r="P161" s="33" t="s">
        <v>185</v>
      </c>
      <c r="Q161" s="35">
        <v>0</v>
      </c>
      <c r="R161" s="35" t="s">
        <v>188</v>
      </c>
      <c r="S161" s="76">
        <v>0.75</v>
      </c>
      <c r="T161" s="76" t="s">
        <v>185</v>
      </c>
      <c r="U161" s="41">
        <v>0</v>
      </c>
      <c r="V161" s="41" t="s">
        <v>188</v>
      </c>
    </row>
    <row r="162" spans="1:22" x14ac:dyDescent="0.2">
      <c r="A162" s="5" t="s">
        <v>370</v>
      </c>
      <c r="B162" s="5">
        <v>24</v>
      </c>
      <c r="C162" s="6" t="str">
        <f t="shared" si="2"/>
        <v>Adulto Joven</v>
      </c>
      <c r="D162" s="5" t="s">
        <v>41</v>
      </c>
      <c r="E162" s="5" t="s">
        <v>46</v>
      </c>
      <c r="F162" s="5" t="s">
        <v>43</v>
      </c>
      <c r="G162" s="5" t="s">
        <v>47</v>
      </c>
      <c r="H162" s="5" t="s">
        <v>45</v>
      </c>
      <c r="I162" s="5" t="s">
        <v>45</v>
      </c>
      <c r="J162" s="5">
        <v>2011</v>
      </c>
      <c r="K162" s="32"/>
      <c r="L162" s="7">
        <v>0.54</v>
      </c>
      <c r="M162" s="8" t="s">
        <v>178</v>
      </c>
      <c r="N162" s="8" t="s">
        <v>180</v>
      </c>
      <c r="O162" s="33">
        <v>0.83</v>
      </c>
      <c r="P162" s="33" t="s">
        <v>186</v>
      </c>
      <c r="Q162" s="35">
        <v>0</v>
      </c>
      <c r="R162" s="35" t="s">
        <v>188</v>
      </c>
      <c r="S162" s="76">
        <v>0.25</v>
      </c>
      <c r="T162" s="76" t="s">
        <v>188</v>
      </c>
      <c r="U162" s="41">
        <v>0</v>
      </c>
      <c r="V162" s="41" t="s">
        <v>188</v>
      </c>
    </row>
    <row r="163" spans="1:22" x14ac:dyDescent="0.2">
      <c r="A163" s="5" t="s">
        <v>371</v>
      </c>
      <c r="B163" s="5">
        <v>62</v>
      </c>
      <c r="C163" s="6" t="str">
        <f t="shared" si="2"/>
        <v>Adulto Mayor</v>
      </c>
      <c r="D163" s="5" t="s">
        <v>41</v>
      </c>
      <c r="E163" s="5" t="s">
        <v>42</v>
      </c>
      <c r="F163" s="5" t="s">
        <v>43</v>
      </c>
      <c r="G163" s="5" t="s">
        <v>44</v>
      </c>
      <c r="H163" s="5" t="s">
        <v>65</v>
      </c>
      <c r="I163" s="5" t="s">
        <v>51</v>
      </c>
      <c r="J163" s="5">
        <v>2012</v>
      </c>
      <c r="K163" s="32"/>
      <c r="L163" s="7">
        <v>0.79</v>
      </c>
      <c r="M163" s="8" t="s">
        <v>176</v>
      </c>
      <c r="N163" s="8" t="s">
        <v>177</v>
      </c>
      <c r="O163" s="33">
        <v>0.59</v>
      </c>
      <c r="P163" s="33" t="s">
        <v>185</v>
      </c>
      <c r="Q163" s="35">
        <v>0</v>
      </c>
      <c r="R163" s="35" t="s">
        <v>188</v>
      </c>
      <c r="S163" s="76">
        <v>0.25</v>
      </c>
      <c r="T163" s="76" t="s">
        <v>188</v>
      </c>
      <c r="U163" s="41">
        <v>0</v>
      </c>
      <c r="V163" s="41" t="s">
        <v>188</v>
      </c>
    </row>
    <row r="164" spans="1:22" x14ac:dyDescent="0.2">
      <c r="A164" s="5" t="s">
        <v>372</v>
      </c>
      <c r="B164" s="5">
        <v>55</v>
      </c>
      <c r="C164" s="6" t="str">
        <f t="shared" si="2"/>
        <v>Adulto</v>
      </c>
      <c r="D164" s="5" t="s">
        <v>41</v>
      </c>
      <c r="E164" s="5" t="s">
        <v>42</v>
      </c>
      <c r="F164" s="5" t="s">
        <v>43</v>
      </c>
      <c r="G164" s="5" t="s">
        <v>44</v>
      </c>
      <c r="H164" s="5" t="s">
        <v>45</v>
      </c>
      <c r="I164" s="5" t="s">
        <v>45</v>
      </c>
      <c r="J164" s="5">
        <v>2010</v>
      </c>
      <c r="K164" s="32"/>
      <c r="L164" s="7">
        <v>0.68</v>
      </c>
      <c r="M164" s="8" t="s">
        <v>178</v>
      </c>
      <c r="N164" s="8" t="s">
        <v>177</v>
      </c>
      <c r="O164" s="33">
        <v>0.6</v>
      </c>
      <c r="P164" s="33" t="s">
        <v>185</v>
      </c>
      <c r="Q164" s="35">
        <v>0</v>
      </c>
      <c r="R164" s="35" t="s">
        <v>188</v>
      </c>
      <c r="S164" s="76">
        <v>0.5</v>
      </c>
      <c r="T164" s="76" t="s">
        <v>187</v>
      </c>
      <c r="U164" s="41">
        <v>0</v>
      </c>
      <c r="V164" s="41" t="s">
        <v>188</v>
      </c>
    </row>
    <row r="165" spans="1:22" x14ac:dyDescent="0.2">
      <c r="A165" s="5" t="s">
        <v>373</v>
      </c>
      <c r="B165" s="5">
        <v>82</v>
      </c>
      <c r="C165" s="6" t="str">
        <f t="shared" si="2"/>
        <v>Adulto Mayor</v>
      </c>
      <c r="D165" s="5" t="s">
        <v>48</v>
      </c>
      <c r="E165" s="5" t="s">
        <v>108</v>
      </c>
      <c r="F165" s="5" t="s">
        <v>43</v>
      </c>
      <c r="G165" s="5" t="s">
        <v>47</v>
      </c>
      <c r="H165" s="5" t="s">
        <v>65</v>
      </c>
      <c r="I165" s="5" t="s">
        <v>65</v>
      </c>
      <c r="J165" s="5">
        <v>2019</v>
      </c>
      <c r="K165" s="32"/>
      <c r="L165" s="7">
        <v>0.56999999999999995</v>
      </c>
      <c r="M165" s="8" t="s">
        <v>178</v>
      </c>
      <c r="N165" s="8" t="s">
        <v>180</v>
      </c>
      <c r="O165" s="33">
        <v>0.39</v>
      </c>
      <c r="P165" s="33" t="s">
        <v>187</v>
      </c>
      <c r="Q165" s="35">
        <v>0</v>
      </c>
      <c r="R165" s="35" t="s">
        <v>188</v>
      </c>
      <c r="S165" s="76">
        <v>0.5</v>
      </c>
      <c r="T165" s="76" t="s">
        <v>187</v>
      </c>
      <c r="U165" s="41">
        <v>0.25</v>
      </c>
      <c r="V165" s="41" t="s">
        <v>188</v>
      </c>
    </row>
    <row r="166" spans="1:22" x14ac:dyDescent="0.2">
      <c r="A166" s="5" t="s">
        <v>374</v>
      </c>
      <c r="B166" s="5">
        <v>52</v>
      </c>
      <c r="C166" s="6" t="str">
        <f t="shared" si="2"/>
        <v>Adulto</v>
      </c>
      <c r="D166" s="5" t="s">
        <v>48</v>
      </c>
      <c r="E166" s="5" t="s">
        <v>109</v>
      </c>
      <c r="F166" s="5" t="s">
        <v>43</v>
      </c>
      <c r="G166" s="5" t="s">
        <v>44</v>
      </c>
      <c r="H166" s="5" t="s">
        <v>49</v>
      </c>
      <c r="I166" s="5" t="s">
        <v>45</v>
      </c>
      <c r="J166" s="5">
        <v>2010</v>
      </c>
      <c r="K166" s="32"/>
      <c r="L166" s="7">
        <v>0.79</v>
      </c>
      <c r="M166" s="8" t="s">
        <v>176</v>
      </c>
      <c r="N166" s="8" t="s">
        <v>177</v>
      </c>
      <c r="O166" s="33">
        <v>0.63</v>
      </c>
      <c r="P166" s="33" t="s">
        <v>185</v>
      </c>
      <c r="Q166" s="35">
        <v>0</v>
      </c>
      <c r="R166" s="35" t="s">
        <v>188</v>
      </c>
      <c r="S166" s="76">
        <v>1</v>
      </c>
      <c r="T166" s="76" t="s">
        <v>186</v>
      </c>
      <c r="U166" s="41">
        <v>0.5</v>
      </c>
      <c r="V166" s="41" t="s">
        <v>187</v>
      </c>
    </row>
    <row r="167" spans="1:22" x14ac:dyDescent="0.2">
      <c r="A167" s="5" t="s">
        <v>375</v>
      </c>
      <c r="B167" s="5">
        <v>54</v>
      </c>
      <c r="C167" s="6" t="str">
        <f t="shared" si="2"/>
        <v>Adulto</v>
      </c>
      <c r="D167" s="5" t="s">
        <v>41</v>
      </c>
      <c r="E167" s="5" t="s">
        <v>109</v>
      </c>
      <c r="F167" s="5" t="s">
        <v>43</v>
      </c>
      <c r="G167" s="5" t="s">
        <v>47</v>
      </c>
      <c r="H167" s="5" t="s">
        <v>51</v>
      </c>
      <c r="I167" s="5" t="s">
        <v>51</v>
      </c>
      <c r="J167" s="5">
        <v>2010</v>
      </c>
      <c r="K167" s="32"/>
      <c r="L167" s="7">
        <v>0.68</v>
      </c>
      <c r="M167" s="8" t="s">
        <v>178</v>
      </c>
      <c r="N167" s="8" t="s">
        <v>177</v>
      </c>
      <c r="O167" s="33">
        <v>0.57999999999999996</v>
      </c>
      <c r="P167" s="33" t="s">
        <v>185</v>
      </c>
      <c r="Q167" s="35">
        <v>0</v>
      </c>
      <c r="R167" s="35" t="s">
        <v>188</v>
      </c>
      <c r="S167" s="76">
        <v>0.75</v>
      </c>
      <c r="T167" s="76" t="s">
        <v>185</v>
      </c>
      <c r="U167" s="41">
        <v>0</v>
      </c>
      <c r="V167" s="41" t="s">
        <v>188</v>
      </c>
    </row>
    <row r="168" spans="1:22" x14ac:dyDescent="0.2">
      <c r="A168" s="5" t="s">
        <v>376</v>
      </c>
      <c r="B168" s="5">
        <v>51</v>
      </c>
      <c r="C168" s="6" t="str">
        <f t="shared" si="2"/>
        <v>Adulto</v>
      </c>
      <c r="D168" s="5" t="s">
        <v>41</v>
      </c>
      <c r="E168" s="5" t="s">
        <v>110</v>
      </c>
      <c r="F168" s="5" t="s">
        <v>43</v>
      </c>
      <c r="G168" s="5" t="s">
        <v>44</v>
      </c>
      <c r="H168" s="5" t="s">
        <v>49</v>
      </c>
      <c r="I168" s="5" t="s">
        <v>45</v>
      </c>
      <c r="J168" s="5">
        <v>2010</v>
      </c>
      <c r="K168" s="32"/>
      <c r="L168" s="7">
        <v>0.61</v>
      </c>
      <c r="M168" s="8" t="s">
        <v>178</v>
      </c>
      <c r="N168" s="8" t="s">
        <v>177</v>
      </c>
      <c r="O168" s="33">
        <v>0.53</v>
      </c>
      <c r="P168" s="33" t="s">
        <v>185</v>
      </c>
      <c r="Q168" s="35">
        <v>0</v>
      </c>
      <c r="R168" s="35" t="s">
        <v>188</v>
      </c>
      <c r="S168" s="76">
        <v>0.25</v>
      </c>
      <c r="T168" s="76" t="s">
        <v>188</v>
      </c>
      <c r="U168" s="41">
        <v>0</v>
      </c>
      <c r="V168" s="41" t="s">
        <v>188</v>
      </c>
    </row>
    <row r="169" spans="1:22" x14ac:dyDescent="0.2">
      <c r="A169" s="5" t="s">
        <v>377</v>
      </c>
      <c r="B169" s="5">
        <v>58</v>
      </c>
      <c r="C169" s="6" t="str">
        <f t="shared" si="2"/>
        <v>Adulto</v>
      </c>
      <c r="D169" s="5" t="s">
        <v>41</v>
      </c>
      <c r="E169" s="5" t="s">
        <v>111</v>
      </c>
      <c r="F169" s="5" t="s">
        <v>43</v>
      </c>
      <c r="G169" s="5" t="s">
        <v>47</v>
      </c>
      <c r="H169" s="5" t="s">
        <v>51</v>
      </c>
      <c r="I169" s="5" t="s">
        <v>51</v>
      </c>
      <c r="J169" s="5">
        <v>2015</v>
      </c>
      <c r="K169" s="32"/>
      <c r="L169" s="7">
        <v>0.82</v>
      </c>
      <c r="M169" s="8" t="s">
        <v>176</v>
      </c>
      <c r="N169" s="8" t="s">
        <v>181</v>
      </c>
      <c r="O169" s="33">
        <v>0.11</v>
      </c>
      <c r="P169" s="33" t="s">
        <v>188</v>
      </c>
      <c r="Q169" s="35">
        <v>0</v>
      </c>
      <c r="R169" s="35" t="s">
        <v>188</v>
      </c>
      <c r="S169" s="76">
        <v>0</v>
      </c>
      <c r="T169" s="76" t="s">
        <v>188</v>
      </c>
      <c r="U169" s="41">
        <v>0</v>
      </c>
      <c r="V169" s="41" t="s">
        <v>188</v>
      </c>
    </row>
    <row r="170" spans="1:22" x14ac:dyDescent="0.2">
      <c r="A170" s="5" t="s">
        <v>378</v>
      </c>
      <c r="B170" s="5">
        <v>55</v>
      </c>
      <c r="C170" s="6" t="str">
        <f t="shared" si="2"/>
        <v>Adulto</v>
      </c>
      <c r="D170" s="5" t="s">
        <v>41</v>
      </c>
      <c r="E170" s="5" t="s">
        <v>71</v>
      </c>
      <c r="F170" s="5" t="s">
        <v>43</v>
      </c>
      <c r="G170" s="5" t="s">
        <v>44</v>
      </c>
      <c r="H170" s="5" t="s">
        <v>45</v>
      </c>
      <c r="I170" s="5" t="s">
        <v>45</v>
      </c>
      <c r="J170" s="5">
        <v>2010</v>
      </c>
      <c r="K170" s="32"/>
      <c r="L170" s="7">
        <v>0.82</v>
      </c>
      <c r="M170" s="8" t="s">
        <v>176</v>
      </c>
      <c r="N170" s="8" t="s">
        <v>181</v>
      </c>
      <c r="O170" s="33">
        <v>0.8</v>
      </c>
      <c r="P170" s="33" t="s">
        <v>186</v>
      </c>
      <c r="Q170" s="35">
        <v>0.45</v>
      </c>
      <c r="R170" s="35" t="s">
        <v>187</v>
      </c>
      <c r="S170" s="76">
        <v>0.25</v>
      </c>
      <c r="T170" s="76" t="s">
        <v>188</v>
      </c>
      <c r="U170" s="41">
        <v>0.25</v>
      </c>
      <c r="V170" s="41" t="s">
        <v>188</v>
      </c>
    </row>
    <row r="171" spans="1:22" x14ac:dyDescent="0.2">
      <c r="A171" s="5" t="s">
        <v>379</v>
      </c>
      <c r="B171" s="5">
        <v>68</v>
      </c>
      <c r="C171" s="6" t="str">
        <f t="shared" si="2"/>
        <v>Adulto Mayor</v>
      </c>
      <c r="D171" s="5" t="s">
        <v>41</v>
      </c>
      <c r="E171" s="5" t="s">
        <v>42</v>
      </c>
      <c r="F171" s="5" t="s">
        <v>43</v>
      </c>
      <c r="G171" s="5" t="s">
        <v>68</v>
      </c>
      <c r="H171" s="5" t="s">
        <v>65</v>
      </c>
      <c r="I171" s="5" t="s">
        <v>51</v>
      </c>
      <c r="J171" s="5">
        <v>2017</v>
      </c>
      <c r="K171" s="32"/>
      <c r="L171" s="7">
        <v>0.61</v>
      </c>
      <c r="M171" s="8" t="s">
        <v>178</v>
      </c>
      <c r="N171" s="8" t="s">
        <v>177</v>
      </c>
      <c r="O171" s="33">
        <v>0.28999999999999998</v>
      </c>
      <c r="P171" s="33" t="s">
        <v>187</v>
      </c>
      <c r="Q171" s="35">
        <v>0</v>
      </c>
      <c r="R171" s="35" t="s">
        <v>188</v>
      </c>
      <c r="S171" s="76">
        <v>0.5</v>
      </c>
      <c r="T171" s="76" t="s">
        <v>187</v>
      </c>
      <c r="U171" s="41">
        <v>0</v>
      </c>
      <c r="V171" s="41" t="s">
        <v>188</v>
      </c>
    </row>
    <row r="172" spans="1:22" x14ac:dyDescent="0.2">
      <c r="A172" s="5" t="s">
        <v>380</v>
      </c>
      <c r="B172" s="5">
        <v>62</v>
      </c>
      <c r="C172" s="6" t="str">
        <f t="shared" si="2"/>
        <v>Adulto Mayor</v>
      </c>
      <c r="D172" s="5" t="s">
        <v>48</v>
      </c>
      <c r="E172" s="5" t="s">
        <v>57</v>
      </c>
      <c r="F172" s="5" t="s">
        <v>43</v>
      </c>
      <c r="G172" s="5" t="s">
        <v>44</v>
      </c>
      <c r="H172" s="5" t="s">
        <v>49</v>
      </c>
      <c r="I172" s="5" t="s">
        <v>45</v>
      </c>
      <c r="J172" s="5">
        <v>2016</v>
      </c>
      <c r="K172" s="32"/>
      <c r="L172" s="7">
        <v>0.5</v>
      </c>
      <c r="M172" s="8" t="s">
        <v>179</v>
      </c>
      <c r="N172" s="8" t="s">
        <v>180</v>
      </c>
      <c r="O172" s="33">
        <v>0.16</v>
      </c>
      <c r="P172" s="33" t="s">
        <v>188</v>
      </c>
      <c r="Q172" s="35">
        <v>0</v>
      </c>
      <c r="R172" s="35" t="s">
        <v>188</v>
      </c>
      <c r="S172" s="76">
        <v>0.25</v>
      </c>
      <c r="T172" s="76" t="s">
        <v>188</v>
      </c>
      <c r="U172" s="41">
        <v>0</v>
      </c>
      <c r="V172" s="41" t="s">
        <v>188</v>
      </c>
    </row>
    <row r="173" spans="1:22" x14ac:dyDescent="0.2">
      <c r="A173" s="5" t="s">
        <v>381</v>
      </c>
      <c r="B173" s="5">
        <v>51</v>
      </c>
      <c r="C173" s="6" t="str">
        <f t="shared" si="2"/>
        <v>Adulto</v>
      </c>
      <c r="D173" s="5" t="s">
        <v>41</v>
      </c>
      <c r="E173" s="5" t="s">
        <v>112</v>
      </c>
      <c r="F173" s="5" t="s">
        <v>43</v>
      </c>
      <c r="G173" s="5" t="s">
        <v>44</v>
      </c>
      <c r="H173" s="5" t="s">
        <v>49</v>
      </c>
      <c r="I173" s="5" t="s">
        <v>49</v>
      </c>
      <c r="J173" s="5">
        <v>2000</v>
      </c>
      <c r="K173" s="32"/>
      <c r="L173" s="7">
        <v>0.61</v>
      </c>
      <c r="M173" s="8" t="s">
        <v>178</v>
      </c>
      <c r="N173" s="8" t="s">
        <v>177</v>
      </c>
      <c r="O173" s="33">
        <v>0.6</v>
      </c>
      <c r="P173" s="33" t="s">
        <v>185</v>
      </c>
      <c r="Q173" s="35">
        <v>0.23</v>
      </c>
      <c r="R173" s="35" t="s">
        <v>188</v>
      </c>
      <c r="S173" s="76">
        <v>0.25</v>
      </c>
      <c r="T173" s="76" t="s">
        <v>188</v>
      </c>
      <c r="U173" s="41">
        <v>0</v>
      </c>
      <c r="V173" s="41" t="s">
        <v>188</v>
      </c>
    </row>
    <row r="174" spans="1:22" x14ac:dyDescent="0.2">
      <c r="A174" s="5" t="s">
        <v>382</v>
      </c>
      <c r="B174" s="5">
        <v>53</v>
      </c>
      <c r="C174" s="6" t="str">
        <f t="shared" si="2"/>
        <v>Adulto</v>
      </c>
      <c r="D174" s="5" t="s">
        <v>41</v>
      </c>
      <c r="E174" s="5" t="s">
        <v>71</v>
      </c>
      <c r="F174" s="5" t="s">
        <v>43</v>
      </c>
      <c r="G174" s="5" t="s">
        <v>44</v>
      </c>
      <c r="H174" s="5" t="s">
        <v>45</v>
      </c>
      <c r="I174" s="5" t="s">
        <v>45</v>
      </c>
      <c r="J174" s="5">
        <v>2010</v>
      </c>
      <c r="K174" s="32"/>
      <c r="L174" s="7">
        <v>0.86</v>
      </c>
      <c r="M174" s="8" t="s">
        <v>176</v>
      </c>
      <c r="N174" s="8" t="s">
        <v>181</v>
      </c>
      <c r="O174" s="33">
        <v>0.75</v>
      </c>
      <c r="P174" s="33" t="s">
        <v>186</v>
      </c>
      <c r="Q174" s="35">
        <v>0.38</v>
      </c>
      <c r="R174" s="35" t="s">
        <v>187</v>
      </c>
      <c r="S174" s="76">
        <v>0.5</v>
      </c>
      <c r="T174" s="76" t="s">
        <v>187</v>
      </c>
      <c r="U174" s="41">
        <v>0.25</v>
      </c>
      <c r="V174" s="41" t="s">
        <v>188</v>
      </c>
    </row>
    <row r="175" spans="1:22" x14ac:dyDescent="0.2">
      <c r="A175" s="5" t="s">
        <v>383</v>
      </c>
      <c r="B175" s="5">
        <v>51</v>
      </c>
      <c r="C175" s="6" t="str">
        <f t="shared" si="2"/>
        <v>Adulto</v>
      </c>
      <c r="D175" s="5" t="s">
        <v>48</v>
      </c>
      <c r="E175" s="5" t="s">
        <v>74</v>
      </c>
      <c r="F175" s="5" t="s">
        <v>50</v>
      </c>
      <c r="G175" s="5" t="s">
        <v>44</v>
      </c>
      <c r="H175" s="5" t="s">
        <v>49</v>
      </c>
      <c r="I175" s="5" t="s">
        <v>49</v>
      </c>
      <c r="J175" s="5">
        <v>2005</v>
      </c>
      <c r="K175" s="32"/>
      <c r="L175" s="7">
        <v>0.36</v>
      </c>
      <c r="M175" s="8" t="s">
        <v>179</v>
      </c>
      <c r="N175" s="8" t="s">
        <v>182</v>
      </c>
      <c r="O175" s="33">
        <v>0.81</v>
      </c>
      <c r="P175" s="33" t="s">
        <v>186</v>
      </c>
      <c r="Q175" s="35">
        <v>0.75</v>
      </c>
      <c r="R175" s="35" t="s">
        <v>185</v>
      </c>
      <c r="S175" s="76">
        <v>0.5</v>
      </c>
      <c r="T175" s="76" t="s">
        <v>187</v>
      </c>
      <c r="U175" s="41">
        <v>0.25</v>
      </c>
      <c r="V175" s="41" t="s">
        <v>188</v>
      </c>
    </row>
    <row r="176" spans="1:22" x14ac:dyDescent="0.2">
      <c r="A176" s="5" t="s">
        <v>384</v>
      </c>
      <c r="B176" s="5">
        <v>51</v>
      </c>
      <c r="C176" s="6" t="str">
        <f t="shared" si="2"/>
        <v>Adulto</v>
      </c>
      <c r="D176" s="5" t="s">
        <v>48</v>
      </c>
      <c r="E176" s="5" t="s">
        <v>113</v>
      </c>
      <c r="F176" s="5" t="s">
        <v>43</v>
      </c>
      <c r="G176" s="5" t="s">
        <v>70</v>
      </c>
      <c r="H176" s="5" t="s">
        <v>45</v>
      </c>
      <c r="I176" s="5" t="s">
        <v>51</v>
      </c>
      <c r="J176" s="5">
        <v>2012</v>
      </c>
      <c r="K176" s="32"/>
      <c r="L176" s="7">
        <v>0.56999999999999995</v>
      </c>
      <c r="M176" s="8" t="s">
        <v>178</v>
      </c>
      <c r="N176" s="8" t="s">
        <v>180</v>
      </c>
      <c r="O176" s="33">
        <v>0.49</v>
      </c>
      <c r="P176" s="33" t="s">
        <v>187</v>
      </c>
      <c r="Q176" s="35">
        <v>0.32</v>
      </c>
      <c r="R176" s="35" t="s">
        <v>187</v>
      </c>
      <c r="S176" s="76">
        <v>0.75</v>
      </c>
      <c r="T176" s="76" t="s">
        <v>185</v>
      </c>
      <c r="U176" s="41">
        <v>0.25</v>
      </c>
      <c r="V176" s="41" t="s">
        <v>188</v>
      </c>
    </row>
    <row r="177" spans="1:22" x14ac:dyDescent="0.2">
      <c r="A177" s="5" t="s">
        <v>385</v>
      </c>
      <c r="B177" s="5">
        <v>46</v>
      </c>
      <c r="C177" s="6" t="str">
        <f t="shared" si="2"/>
        <v>Adulto</v>
      </c>
      <c r="D177" s="5" t="s">
        <v>48</v>
      </c>
      <c r="E177" s="5" t="s">
        <v>72</v>
      </c>
      <c r="F177" s="5" t="s">
        <v>43</v>
      </c>
      <c r="G177" s="5" t="s">
        <v>44</v>
      </c>
      <c r="H177" s="5" t="s">
        <v>49</v>
      </c>
      <c r="I177" s="5" t="s">
        <v>49</v>
      </c>
      <c r="J177" s="5">
        <v>2010</v>
      </c>
      <c r="K177" s="32"/>
      <c r="L177" s="7">
        <v>0.43</v>
      </c>
      <c r="M177" s="8" t="s">
        <v>179</v>
      </c>
      <c r="N177" s="8" t="s">
        <v>180</v>
      </c>
      <c r="O177" s="33">
        <v>7.0000000000000007E-2</v>
      </c>
      <c r="P177" s="33" t="s">
        <v>188</v>
      </c>
      <c r="Q177" s="35">
        <v>0</v>
      </c>
      <c r="R177" s="35" t="s">
        <v>188</v>
      </c>
      <c r="S177" s="76">
        <v>0.5</v>
      </c>
      <c r="T177" s="76" t="s">
        <v>187</v>
      </c>
      <c r="U177" s="41">
        <v>0</v>
      </c>
      <c r="V177" s="41" t="s">
        <v>188</v>
      </c>
    </row>
    <row r="178" spans="1:22" x14ac:dyDescent="0.2">
      <c r="A178" s="5" t="s">
        <v>386</v>
      </c>
      <c r="B178" s="5">
        <v>51</v>
      </c>
      <c r="C178" s="6" t="str">
        <f t="shared" si="2"/>
        <v>Adulto</v>
      </c>
      <c r="D178" s="5" t="s">
        <v>41</v>
      </c>
      <c r="E178" s="5" t="s">
        <v>114</v>
      </c>
      <c r="F178" s="5" t="s">
        <v>43</v>
      </c>
      <c r="G178" s="5" t="s">
        <v>70</v>
      </c>
      <c r="H178" s="5" t="s">
        <v>49</v>
      </c>
      <c r="I178" s="5" t="s">
        <v>49</v>
      </c>
      <c r="J178" s="5">
        <v>2010</v>
      </c>
      <c r="K178" s="32"/>
      <c r="L178" s="7">
        <v>0.56999999999999995</v>
      </c>
      <c r="M178" s="8" t="s">
        <v>178</v>
      </c>
      <c r="N178" s="8" t="s">
        <v>180</v>
      </c>
      <c r="O178" s="33">
        <v>0.26</v>
      </c>
      <c r="P178" s="33" t="s">
        <v>187</v>
      </c>
      <c r="Q178" s="35">
        <v>0</v>
      </c>
      <c r="R178" s="35" t="s">
        <v>188</v>
      </c>
      <c r="S178" s="76">
        <v>0.75</v>
      </c>
      <c r="T178" s="76" t="s">
        <v>185</v>
      </c>
      <c r="U178" s="41">
        <v>0.25</v>
      </c>
      <c r="V178" s="41" t="s">
        <v>188</v>
      </c>
    </row>
    <row r="179" spans="1:22" x14ac:dyDescent="0.2">
      <c r="A179" s="5" t="s">
        <v>387</v>
      </c>
      <c r="B179" s="5">
        <v>51</v>
      </c>
      <c r="C179" s="6" t="str">
        <f t="shared" si="2"/>
        <v>Adulto</v>
      </c>
      <c r="D179" s="5" t="s">
        <v>48</v>
      </c>
      <c r="E179" s="5" t="s">
        <v>115</v>
      </c>
      <c r="F179" s="5" t="s">
        <v>43</v>
      </c>
      <c r="G179" s="5" t="s">
        <v>44</v>
      </c>
      <c r="H179" s="5" t="s">
        <v>45</v>
      </c>
      <c r="I179" s="5" t="s">
        <v>45</v>
      </c>
      <c r="J179" s="5">
        <v>2010</v>
      </c>
      <c r="K179" s="32"/>
      <c r="L179" s="7">
        <v>0.79</v>
      </c>
      <c r="M179" s="8" t="s">
        <v>176</v>
      </c>
      <c r="N179" s="8" t="s">
        <v>177</v>
      </c>
      <c r="O179" s="33">
        <v>0.64</v>
      </c>
      <c r="P179" s="33" t="s">
        <v>185</v>
      </c>
      <c r="Q179" s="35">
        <v>0.45</v>
      </c>
      <c r="R179" s="35" t="s">
        <v>187</v>
      </c>
      <c r="S179" s="76">
        <v>0</v>
      </c>
      <c r="T179" s="76" t="s">
        <v>188</v>
      </c>
      <c r="U179" s="41">
        <v>0.25</v>
      </c>
      <c r="V179" s="41" t="s">
        <v>188</v>
      </c>
    </row>
    <row r="180" spans="1:22" x14ac:dyDescent="0.2">
      <c r="A180" s="5" t="s">
        <v>388</v>
      </c>
      <c r="B180" s="5">
        <v>57</v>
      </c>
      <c r="C180" s="6" t="str">
        <f t="shared" si="2"/>
        <v>Adulto</v>
      </c>
      <c r="D180" s="5" t="s">
        <v>48</v>
      </c>
      <c r="E180" s="5" t="s">
        <v>42</v>
      </c>
      <c r="F180" s="5" t="s">
        <v>43</v>
      </c>
      <c r="G180" s="5" t="s">
        <v>47</v>
      </c>
      <c r="H180" s="5" t="s">
        <v>51</v>
      </c>
      <c r="I180" s="5" t="s">
        <v>65</v>
      </c>
      <c r="J180" s="5">
        <v>2016</v>
      </c>
      <c r="K180" s="32"/>
      <c r="L180" s="7">
        <v>0.64</v>
      </c>
      <c r="M180" s="8" t="s">
        <v>178</v>
      </c>
      <c r="N180" s="8" t="s">
        <v>177</v>
      </c>
      <c r="O180" s="33">
        <v>0.31</v>
      </c>
      <c r="P180" s="33" t="s">
        <v>187</v>
      </c>
      <c r="Q180" s="35">
        <v>0</v>
      </c>
      <c r="R180" s="35" t="s">
        <v>188</v>
      </c>
      <c r="S180" s="76">
        <v>0.25</v>
      </c>
      <c r="T180" s="76" t="s">
        <v>188</v>
      </c>
      <c r="U180" s="41">
        <v>0</v>
      </c>
      <c r="V180" s="41" t="s">
        <v>188</v>
      </c>
    </row>
    <row r="181" spans="1:22" x14ac:dyDescent="0.2">
      <c r="A181" s="5" t="s">
        <v>389</v>
      </c>
      <c r="B181" s="5">
        <v>54</v>
      </c>
      <c r="C181" s="6" t="str">
        <f t="shared" si="2"/>
        <v>Adulto</v>
      </c>
      <c r="D181" s="5" t="s">
        <v>41</v>
      </c>
      <c r="E181" s="5" t="s">
        <v>109</v>
      </c>
      <c r="F181" s="5" t="s">
        <v>43</v>
      </c>
      <c r="G181" s="5" t="s">
        <v>47</v>
      </c>
      <c r="H181" s="5" t="s">
        <v>51</v>
      </c>
      <c r="I181" s="5" t="s">
        <v>51</v>
      </c>
      <c r="J181" s="5">
        <v>2010</v>
      </c>
      <c r="K181" s="32"/>
      <c r="L181" s="7">
        <v>0.68</v>
      </c>
      <c r="M181" s="8" t="s">
        <v>178</v>
      </c>
      <c r="N181" s="8" t="s">
        <v>177</v>
      </c>
      <c r="O181" s="33">
        <v>0.57999999999999996</v>
      </c>
      <c r="P181" s="33" t="s">
        <v>185</v>
      </c>
      <c r="Q181" s="35">
        <v>0</v>
      </c>
      <c r="R181" s="35" t="s">
        <v>188</v>
      </c>
      <c r="S181" s="76">
        <v>0.75</v>
      </c>
      <c r="T181" s="76" t="s">
        <v>185</v>
      </c>
      <c r="U181" s="41">
        <v>0</v>
      </c>
      <c r="V181" s="41" t="s">
        <v>188</v>
      </c>
    </row>
    <row r="182" spans="1:22" x14ac:dyDescent="0.2">
      <c r="A182" s="5" t="s">
        <v>390</v>
      </c>
      <c r="B182" s="5">
        <v>53</v>
      </c>
      <c r="C182" s="6" t="str">
        <f t="shared" si="2"/>
        <v>Adulto</v>
      </c>
      <c r="D182" s="5" t="s">
        <v>48</v>
      </c>
      <c r="E182" s="5" t="s">
        <v>116</v>
      </c>
      <c r="F182" s="5" t="s">
        <v>43</v>
      </c>
      <c r="G182" s="5" t="s">
        <v>47</v>
      </c>
      <c r="H182" s="5" t="s">
        <v>45</v>
      </c>
      <c r="I182" s="5" t="s">
        <v>51</v>
      </c>
      <c r="J182" s="5">
        <v>2016</v>
      </c>
      <c r="K182" s="32"/>
      <c r="L182" s="7">
        <v>0.68</v>
      </c>
      <c r="M182" s="8" t="s">
        <v>178</v>
      </c>
      <c r="N182" s="8" t="s">
        <v>177</v>
      </c>
      <c r="O182" s="33">
        <v>0.28000000000000003</v>
      </c>
      <c r="P182" s="33" t="s">
        <v>187</v>
      </c>
      <c r="Q182" s="35">
        <v>0</v>
      </c>
      <c r="R182" s="35" t="s">
        <v>188</v>
      </c>
      <c r="S182" s="76">
        <v>0</v>
      </c>
      <c r="T182" s="76" t="s">
        <v>188</v>
      </c>
      <c r="U182" s="41">
        <v>0</v>
      </c>
      <c r="V182" s="41" t="s">
        <v>188</v>
      </c>
    </row>
    <row r="183" spans="1:22" x14ac:dyDescent="0.2">
      <c r="A183" s="5" t="s">
        <v>391</v>
      </c>
      <c r="B183" s="5">
        <v>51</v>
      </c>
      <c r="C183" s="6" t="str">
        <f t="shared" si="2"/>
        <v>Adulto</v>
      </c>
      <c r="D183" s="5" t="s">
        <v>41</v>
      </c>
      <c r="E183" s="5" t="s">
        <v>117</v>
      </c>
      <c r="F183" s="5" t="s">
        <v>43</v>
      </c>
      <c r="G183" s="5" t="s">
        <v>47</v>
      </c>
      <c r="H183" s="5" t="s">
        <v>51</v>
      </c>
      <c r="I183" s="5" t="s">
        <v>65</v>
      </c>
      <c r="J183" s="5">
        <v>2017</v>
      </c>
      <c r="K183" s="32"/>
      <c r="L183" s="7">
        <v>0.68</v>
      </c>
      <c r="M183" s="8" t="s">
        <v>178</v>
      </c>
      <c r="N183" s="8" t="s">
        <v>177</v>
      </c>
      <c r="O183" s="33">
        <v>0.5</v>
      </c>
      <c r="P183" s="33" t="s">
        <v>187</v>
      </c>
      <c r="Q183" s="35">
        <v>0</v>
      </c>
      <c r="R183" s="35" t="s">
        <v>188</v>
      </c>
      <c r="S183" s="76">
        <v>0</v>
      </c>
      <c r="T183" s="76" t="s">
        <v>188</v>
      </c>
      <c r="U183" s="41">
        <v>0</v>
      </c>
      <c r="V183" s="41" t="s">
        <v>188</v>
      </c>
    </row>
    <row r="184" spans="1:22" x14ac:dyDescent="0.2">
      <c r="A184" s="5" t="s">
        <v>392</v>
      </c>
      <c r="B184" s="5">
        <v>56</v>
      </c>
      <c r="C184" s="6" t="str">
        <f t="shared" si="2"/>
        <v>Adulto</v>
      </c>
      <c r="D184" s="5" t="s">
        <v>41</v>
      </c>
      <c r="E184" s="5" t="s">
        <v>42</v>
      </c>
      <c r="F184" s="5" t="s">
        <v>43</v>
      </c>
      <c r="G184" s="5" t="s">
        <v>47</v>
      </c>
      <c r="H184" s="5" t="s">
        <v>51</v>
      </c>
      <c r="I184" s="5" t="s">
        <v>51</v>
      </c>
      <c r="J184" s="5">
        <v>2015</v>
      </c>
      <c r="K184" s="32"/>
      <c r="L184" s="7">
        <v>0.43</v>
      </c>
      <c r="M184" s="8" t="s">
        <v>179</v>
      </c>
      <c r="N184" s="8" t="s">
        <v>180</v>
      </c>
      <c r="O184" s="33">
        <v>0.6</v>
      </c>
      <c r="P184" s="33" t="s">
        <v>185</v>
      </c>
      <c r="Q184" s="35">
        <v>0</v>
      </c>
      <c r="R184" s="35" t="s">
        <v>188</v>
      </c>
      <c r="S184" s="76">
        <v>0.5</v>
      </c>
      <c r="T184" s="76" t="s">
        <v>187</v>
      </c>
      <c r="U184" s="41">
        <v>0</v>
      </c>
      <c r="V184" s="41" t="s">
        <v>188</v>
      </c>
    </row>
    <row r="185" spans="1:22" x14ac:dyDescent="0.2">
      <c r="A185" s="5" t="s">
        <v>393</v>
      </c>
      <c r="B185" s="5">
        <v>51</v>
      </c>
      <c r="C185" s="6" t="str">
        <f t="shared" si="2"/>
        <v>Adulto</v>
      </c>
      <c r="D185" s="5" t="s">
        <v>41</v>
      </c>
      <c r="E185" s="5" t="s">
        <v>60</v>
      </c>
      <c r="F185" s="5" t="s">
        <v>43</v>
      </c>
      <c r="G185" s="5" t="s">
        <v>44</v>
      </c>
      <c r="H185" s="5" t="s">
        <v>45</v>
      </c>
      <c r="I185" s="5" t="s">
        <v>51</v>
      </c>
      <c r="J185" s="5">
        <v>2011</v>
      </c>
      <c r="K185" s="32"/>
      <c r="L185" s="7">
        <v>0.5</v>
      </c>
      <c r="M185" s="8" t="s">
        <v>179</v>
      </c>
      <c r="N185" s="8" t="s">
        <v>180</v>
      </c>
      <c r="O185" s="33">
        <v>0.48</v>
      </c>
      <c r="P185" s="33" t="s">
        <v>187</v>
      </c>
      <c r="Q185" s="35">
        <v>0</v>
      </c>
      <c r="R185" s="35" t="s">
        <v>188</v>
      </c>
      <c r="S185" s="76">
        <v>0.5</v>
      </c>
      <c r="T185" s="76" t="s">
        <v>187</v>
      </c>
      <c r="U185" s="41">
        <v>0</v>
      </c>
      <c r="V185" s="41" t="s">
        <v>188</v>
      </c>
    </row>
    <row r="186" spans="1:22" x14ac:dyDescent="0.2">
      <c r="A186" s="5" t="s">
        <v>394</v>
      </c>
      <c r="B186" s="5">
        <v>50</v>
      </c>
      <c r="C186" s="6" t="str">
        <f t="shared" si="2"/>
        <v>Adulto</v>
      </c>
      <c r="D186" s="5" t="s">
        <v>41</v>
      </c>
      <c r="E186" s="5" t="s">
        <v>60</v>
      </c>
      <c r="F186" s="5" t="s">
        <v>43</v>
      </c>
      <c r="G186" s="5" t="s">
        <v>44</v>
      </c>
      <c r="H186" s="5" t="s">
        <v>45</v>
      </c>
      <c r="I186" s="5" t="s">
        <v>45</v>
      </c>
      <c r="J186" s="5">
        <v>2015</v>
      </c>
      <c r="K186" s="32"/>
      <c r="L186" s="7">
        <v>0.71</v>
      </c>
      <c r="M186" s="8" t="s">
        <v>178</v>
      </c>
      <c r="N186" s="8" t="s">
        <v>177</v>
      </c>
      <c r="O186" s="33">
        <v>0.18</v>
      </c>
      <c r="P186" s="33" t="s">
        <v>188</v>
      </c>
      <c r="Q186" s="35">
        <v>0</v>
      </c>
      <c r="R186" s="35" t="s">
        <v>188</v>
      </c>
      <c r="S186" s="76">
        <v>0.5</v>
      </c>
      <c r="T186" s="76" t="s">
        <v>187</v>
      </c>
      <c r="U186" s="41">
        <v>0</v>
      </c>
      <c r="V186" s="41" t="s">
        <v>188</v>
      </c>
    </row>
    <row r="187" spans="1:22" x14ac:dyDescent="0.2">
      <c r="A187" s="5" t="s">
        <v>395</v>
      </c>
      <c r="B187" s="5">
        <v>55</v>
      </c>
      <c r="C187" s="6" t="str">
        <f t="shared" si="2"/>
        <v>Adulto</v>
      </c>
      <c r="D187" s="5" t="s">
        <v>48</v>
      </c>
      <c r="E187" s="5" t="s">
        <v>42</v>
      </c>
      <c r="F187" s="5" t="s">
        <v>50</v>
      </c>
      <c r="G187" s="5" t="s">
        <v>47</v>
      </c>
      <c r="H187" s="5" t="s">
        <v>51</v>
      </c>
      <c r="I187" s="5" t="s">
        <v>51</v>
      </c>
      <c r="J187" s="5">
        <v>2017</v>
      </c>
      <c r="K187" s="32"/>
      <c r="L187" s="7">
        <v>0.79</v>
      </c>
      <c r="M187" s="8" t="s">
        <v>176</v>
      </c>
      <c r="N187" s="8" t="s">
        <v>177</v>
      </c>
      <c r="O187" s="33">
        <v>0.25</v>
      </c>
      <c r="P187" s="33" t="s">
        <v>188</v>
      </c>
      <c r="Q187" s="35">
        <v>0</v>
      </c>
      <c r="R187" s="35" t="s">
        <v>188</v>
      </c>
      <c r="S187" s="76">
        <v>0</v>
      </c>
      <c r="T187" s="76" t="s">
        <v>188</v>
      </c>
      <c r="U187" s="41">
        <v>0</v>
      </c>
      <c r="V187" s="41" t="s">
        <v>188</v>
      </c>
    </row>
    <row r="188" spans="1:22" x14ac:dyDescent="0.2">
      <c r="A188" s="5" t="s">
        <v>396</v>
      </c>
      <c r="B188" s="5">
        <v>56</v>
      </c>
      <c r="C188" s="6" t="str">
        <f t="shared" si="2"/>
        <v>Adulto</v>
      </c>
      <c r="D188" s="5" t="s">
        <v>48</v>
      </c>
      <c r="E188" s="5" t="s">
        <v>42</v>
      </c>
      <c r="F188" s="5" t="s">
        <v>43</v>
      </c>
      <c r="G188" s="5" t="s">
        <v>44</v>
      </c>
      <c r="H188" s="5" t="s">
        <v>49</v>
      </c>
      <c r="I188" s="5" t="s">
        <v>49</v>
      </c>
      <c r="J188" s="5">
        <v>2011</v>
      </c>
      <c r="K188" s="32"/>
      <c r="L188" s="7">
        <v>0.75</v>
      </c>
      <c r="M188" s="8" t="s">
        <v>178</v>
      </c>
      <c r="N188" s="8" t="s">
        <v>177</v>
      </c>
      <c r="O188" s="33">
        <v>0.31</v>
      </c>
      <c r="P188" s="33" t="s">
        <v>187</v>
      </c>
      <c r="Q188" s="35">
        <v>0</v>
      </c>
      <c r="R188" s="35" t="s">
        <v>188</v>
      </c>
      <c r="S188" s="76">
        <v>0.5</v>
      </c>
      <c r="T188" s="76" t="s">
        <v>187</v>
      </c>
      <c r="U188" s="41">
        <v>0</v>
      </c>
      <c r="V188" s="41" t="s">
        <v>188</v>
      </c>
    </row>
    <row r="189" spans="1:22" x14ac:dyDescent="0.2">
      <c r="A189" s="5" t="s">
        <v>397</v>
      </c>
      <c r="B189" s="5">
        <v>51</v>
      </c>
      <c r="C189" s="6" t="str">
        <f t="shared" si="2"/>
        <v>Adulto</v>
      </c>
      <c r="D189" s="5" t="s">
        <v>41</v>
      </c>
      <c r="E189" s="5" t="s">
        <v>42</v>
      </c>
      <c r="F189" s="5" t="s">
        <v>43</v>
      </c>
      <c r="G189" s="5" t="s">
        <v>70</v>
      </c>
      <c r="H189" s="5" t="s">
        <v>45</v>
      </c>
      <c r="I189" s="5" t="s">
        <v>45</v>
      </c>
      <c r="J189" s="5">
        <v>2014</v>
      </c>
      <c r="K189" s="32"/>
      <c r="L189" s="7">
        <v>0.71</v>
      </c>
      <c r="M189" s="8" t="s">
        <v>178</v>
      </c>
      <c r="N189" s="8" t="s">
        <v>177</v>
      </c>
      <c r="O189" s="33">
        <v>0.46</v>
      </c>
      <c r="P189" s="33" t="s">
        <v>187</v>
      </c>
      <c r="Q189" s="35">
        <v>0.2</v>
      </c>
      <c r="R189" s="35" t="s">
        <v>188</v>
      </c>
      <c r="S189" s="76">
        <v>0.75</v>
      </c>
      <c r="T189" s="76" t="s">
        <v>185</v>
      </c>
      <c r="U189" s="41">
        <v>0</v>
      </c>
      <c r="V189" s="41" t="s">
        <v>188</v>
      </c>
    </row>
    <row r="190" spans="1:22" x14ac:dyDescent="0.2">
      <c r="A190" s="5" t="s">
        <v>398</v>
      </c>
      <c r="B190" s="5">
        <v>50</v>
      </c>
      <c r="C190" s="6" t="str">
        <f t="shared" si="2"/>
        <v>Adulto</v>
      </c>
      <c r="D190" s="5" t="s">
        <v>48</v>
      </c>
      <c r="E190" s="5" t="s">
        <v>42</v>
      </c>
      <c r="F190" s="5" t="s">
        <v>43</v>
      </c>
      <c r="G190" s="5" t="s">
        <v>47</v>
      </c>
      <c r="H190" s="5" t="s">
        <v>51</v>
      </c>
      <c r="I190" s="5" t="s">
        <v>51</v>
      </c>
      <c r="J190" s="5">
        <v>2011</v>
      </c>
      <c r="K190" s="32"/>
      <c r="L190" s="7">
        <v>0.68</v>
      </c>
      <c r="M190" s="8" t="s">
        <v>178</v>
      </c>
      <c r="N190" s="8" t="s">
        <v>177</v>
      </c>
      <c r="O190" s="33">
        <v>0.35</v>
      </c>
      <c r="P190" s="33" t="s">
        <v>187</v>
      </c>
      <c r="Q190" s="35">
        <v>0</v>
      </c>
      <c r="R190" s="35" t="s">
        <v>188</v>
      </c>
      <c r="S190" s="76">
        <v>0.25</v>
      </c>
      <c r="T190" s="76" t="s">
        <v>188</v>
      </c>
      <c r="U190" s="41">
        <v>0</v>
      </c>
      <c r="V190" s="41" t="s">
        <v>188</v>
      </c>
    </row>
    <row r="191" spans="1:22" x14ac:dyDescent="0.2">
      <c r="A191" s="5" t="s">
        <v>399</v>
      </c>
      <c r="B191" s="5">
        <v>23</v>
      </c>
      <c r="C191" s="6" t="str">
        <f t="shared" si="2"/>
        <v>Adulto Joven</v>
      </c>
      <c r="D191" s="5" t="s">
        <v>48</v>
      </c>
      <c r="E191" s="5" t="s">
        <v>57</v>
      </c>
      <c r="F191" s="5" t="s">
        <v>43</v>
      </c>
      <c r="G191" s="5" t="s">
        <v>47</v>
      </c>
      <c r="H191" s="5" t="s">
        <v>45</v>
      </c>
      <c r="I191" s="5" t="s">
        <v>51</v>
      </c>
      <c r="J191" s="5">
        <v>2012</v>
      </c>
      <c r="K191" s="32"/>
      <c r="L191" s="7">
        <v>0.71</v>
      </c>
      <c r="M191" s="8" t="s">
        <v>178</v>
      </c>
      <c r="N191" s="8" t="s">
        <v>177</v>
      </c>
      <c r="O191" s="33">
        <v>0.71</v>
      </c>
      <c r="P191" s="33" t="s">
        <v>185</v>
      </c>
      <c r="Q191" s="35">
        <v>0.37</v>
      </c>
      <c r="R191" s="35" t="s">
        <v>187</v>
      </c>
      <c r="S191" s="76">
        <v>0.5</v>
      </c>
      <c r="T191" s="76" t="s">
        <v>187</v>
      </c>
      <c r="U191" s="41">
        <v>0</v>
      </c>
      <c r="V191" s="41" t="s">
        <v>188</v>
      </c>
    </row>
    <row r="192" spans="1:22" x14ac:dyDescent="0.2">
      <c r="A192" s="5" t="s">
        <v>400</v>
      </c>
      <c r="B192" s="5">
        <v>40</v>
      </c>
      <c r="C192" s="6" t="str">
        <f t="shared" si="2"/>
        <v>Adulto</v>
      </c>
      <c r="D192" s="5" t="s">
        <v>41</v>
      </c>
      <c r="E192" s="5" t="s">
        <v>118</v>
      </c>
      <c r="F192" s="5" t="s">
        <v>43</v>
      </c>
      <c r="G192" s="5" t="s">
        <v>47</v>
      </c>
      <c r="H192" s="5" t="s">
        <v>51</v>
      </c>
      <c r="I192" s="5" t="s">
        <v>51</v>
      </c>
      <c r="J192" s="5">
        <v>2010</v>
      </c>
      <c r="K192" s="32"/>
      <c r="L192" s="7">
        <v>0.75</v>
      </c>
      <c r="M192" s="8" t="s">
        <v>178</v>
      </c>
      <c r="N192" s="8" t="s">
        <v>177</v>
      </c>
      <c r="O192" s="33">
        <v>0.79</v>
      </c>
      <c r="P192" s="33" t="s">
        <v>186</v>
      </c>
      <c r="Q192" s="35">
        <v>0.43</v>
      </c>
      <c r="R192" s="35" t="s">
        <v>187</v>
      </c>
      <c r="S192" s="76">
        <v>0.5</v>
      </c>
      <c r="T192" s="76" t="s">
        <v>187</v>
      </c>
      <c r="U192" s="41">
        <v>0.25</v>
      </c>
      <c r="V192" s="41" t="s">
        <v>188</v>
      </c>
    </row>
    <row r="193" spans="1:22" x14ac:dyDescent="0.2">
      <c r="A193" s="5" t="s">
        <v>401</v>
      </c>
      <c r="B193" s="5">
        <v>23</v>
      </c>
      <c r="C193" s="6" t="str">
        <f t="shared" si="2"/>
        <v>Adulto Joven</v>
      </c>
      <c r="D193" s="5" t="s">
        <v>48</v>
      </c>
      <c r="E193" s="5" t="s">
        <v>119</v>
      </c>
      <c r="F193" s="5" t="s">
        <v>43</v>
      </c>
      <c r="G193" s="5" t="s">
        <v>44</v>
      </c>
      <c r="H193" s="5" t="s">
        <v>45</v>
      </c>
      <c r="I193" s="5" t="s">
        <v>65</v>
      </c>
      <c r="J193" s="5">
        <v>2011</v>
      </c>
      <c r="K193" s="32"/>
      <c r="L193" s="7">
        <v>0.54</v>
      </c>
      <c r="M193" s="8" t="s">
        <v>178</v>
      </c>
      <c r="N193" s="8" t="s">
        <v>180</v>
      </c>
      <c r="O193" s="33">
        <v>0.61</v>
      </c>
      <c r="P193" s="33" t="s">
        <v>185</v>
      </c>
      <c r="Q193" s="35">
        <v>0.28000000000000003</v>
      </c>
      <c r="R193" s="35" t="s">
        <v>187</v>
      </c>
      <c r="S193" s="76">
        <v>0.75</v>
      </c>
      <c r="T193" s="76" t="s">
        <v>185</v>
      </c>
      <c r="U193" s="41">
        <v>0.5</v>
      </c>
      <c r="V193" s="41" t="s">
        <v>187</v>
      </c>
    </row>
    <row r="194" spans="1:22" x14ac:dyDescent="0.2">
      <c r="A194" s="5" t="s">
        <v>402</v>
      </c>
      <c r="B194" s="5">
        <v>24</v>
      </c>
      <c r="C194" s="6" t="str">
        <f t="shared" si="2"/>
        <v>Adulto Joven</v>
      </c>
      <c r="D194" s="5" t="s">
        <v>48</v>
      </c>
      <c r="E194" s="5" t="s">
        <v>120</v>
      </c>
      <c r="F194" s="5" t="s">
        <v>43</v>
      </c>
      <c r="G194" s="5" t="s">
        <v>44</v>
      </c>
      <c r="H194" s="5" t="s">
        <v>45</v>
      </c>
      <c r="I194" s="5" t="s">
        <v>51</v>
      </c>
      <c r="J194" s="5">
        <v>2012</v>
      </c>
      <c r="K194" s="32"/>
      <c r="L194" s="7">
        <v>0.79</v>
      </c>
      <c r="M194" s="8" t="s">
        <v>176</v>
      </c>
      <c r="N194" s="8" t="s">
        <v>177</v>
      </c>
      <c r="O194" s="33">
        <v>0.66</v>
      </c>
      <c r="P194" s="33" t="s">
        <v>185</v>
      </c>
      <c r="Q194" s="35">
        <v>0.4</v>
      </c>
      <c r="R194" s="35" t="s">
        <v>187</v>
      </c>
      <c r="S194" s="76">
        <v>0.5</v>
      </c>
      <c r="T194" s="76" t="s">
        <v>187</v>
      </c>
      <c r="U194" s="41">
        <v>0.25</v>
      </c>
      <c r="V194" s="41" t="s">
        <v>188</v>
      </c>
    </row>
    <row r="195" spans="1:22" x14ac:dyDescent="0.2">
      <c r="A195" s="5" t="s">
        <v>403</v>
      </c>
      <c r="B195" s="5">
        <v>21</v>
      </c>
      <c r="C195" s="6" t="str">
        <f t="shared" si="2"/>
        <v>Adulto Joven</v>
      </c>
      <c r="D195" s="5" t="s">
        <v>48</v>
      </c>
      <c r="E195" s="5" t="s">
        <v>121</v>
      </c>
      <c r="F195" s="5" t="s">
        <v>50</v>
      </c>
      <c r="G195" s="5" t="s">
        <v>44</v>
      </c>
      <c r="H195" s="5" t="s">
        <v>49</v>
      </c>
      <c r="I195" s="5" t="s">
        <v>49</v>
      </c>
      <c r="J195" s="5">
        <v>2013</v>
      </c>
      <c r="K195" s="32"/>
      <c r="L195" s="7">
        <v>0.61</v>
      </c>
      <c r="M195" s="8" t="s">
        <v>178</v>
      </c>
      <c r="N195" s="8" t="s">
        <v>177</v>
      </c>
      <c r="O195" s="33">
        <v>0.65</v>
      </c>
      <c r="P195" s="33" t="s">
        <v>185</v>
      </c>
      <c r="Q195" s="35">
        <v>0.28000000000000003</v>
      </c>
      <c r="R195" s="35" t="s">
        <v>187</v>
      </c>
      <c r="S195" s="76">
        <v>0.5</v>
      </c>
      <c r="T195" s="76" t="s">
        <v>187</v>
      </c>
      <c r="U195" s="41">
        <v>0</v>
      </c>
      <c r="V195" s="41" t="s">
        <v>188</v>
      </c>
    </row>
    <row r="196" spans="1:22" x14ac:dyDescent="0.2">
      <c r="A196" s="5" t="s">
        <v>404</v>
      </c>
      <c r="B196" s="5">
        <v>62</v>
      </c>
      <c r="C196" s="6" t="str">
        <f t="shared" si="2"/>
        <v>Adulto Mayor</v>
      </c>
      <c r="D196" s="5" t="s">
        <v>48</v>
      </c>
      <c r="E196" s="5" t="s">
        <v>122</v>
      </c>
      <c r="F196" s="5" t="s">
        <v>43</v>
      </c>
      <c r="G196" s="5" t="s">
        <v>44</v>
      </c>
      <c r="H196" s="5" t="s">
        <v>51</v>
      </c>
      <c r="I196" s="5" t="s">
        <v>65</v>
      </c>
      <c r="J196" s="5">
        <v>2015</v>
      </c>
      <c r="K196" s="32"/>
      <c r="L196" s="7">
        <v>0.75</v>
      </c>
      <c r="M196" s="8" t="s">
        <v>178</v>
      </c>
      <c r="N196" s="8" t="s">
        <v>177</v>
      </c>
      <c r="O196" s="33">
        <v>0.27</v>
      </c>
      <c r="P196" s="33" t="s">
        <v>187</v>
      </c>
      <c r="Q196" s="35">
        <v>0.1</v>
      </c>
      <c r="R196" s="35" t="s">
        <v>188</v>
      </c>
      <c r="S196" s="76">
        <v>0</v>
      </c>
      <c r="T196" s="76" t="s">
        <v>188</v>
      </c>
      <c r="U196" s="41">
        <v>0</v>
      </c>
      <c r="V196" s="41" t="s">
        <v>188</v>
      </c>
    </row>
    <row r="197" spans="1:22" x14ac:dyDescent="0.2">
      <c r="A197" s="5" t="s">
        <v>405</v>
      </c>
      <c r="B197" s="5">
        <v>26</v>
      </c>
      <c r="C197" s="6" t="str">
        <f t="shared" ref="C197:C229" si="3">IF((B197&lt;18),"Niño/Adolescente",(IF(AND((B197&gt;17),(B197&lt;30)),"Adulto Joven",(IF(AND((B197&gt;29),(B197&lt;60)),"Adulto","Adulto Mayor")))))</f>
        <v>Adulto Joven</v>
      </c>
      <c r="D197" s="5" t="s">
        <v>48</v>
      </c>
      <c r="E197" s="5" t="s">
        <v>83</v>
      </c>
      <c r="F197" s="5" t="s">
        <v>43</v>
      </c>
      <c r="G197" s="5" t="s">
        <v>47</v>
      </c>
      <c r="H197" s="5" t="s">
        <v>49</v>
      </c>
      <c r="I197" s="5" t="s">
        <v>49</v>
      </c>
      <c r="J197" s="5">
        <v>2009</v>
      </c>
      <c r="K197" s="32"/>
      <c r="L197" s="7">
        <v>0.71</v>
      </c>
      <c r="M197" s="8" t="s">
        <v>178</v>
      </c>
      <c r="N197" s="8" t="s">
        <v>177</v>
      </c>
      <c r="O197" s="33">
        <v>0.65</v>
      </c>
      <c r="P197" s="33" t="s">
        <v>185</v>
      </c>
      <c r="Q197" s="35">
        <v>0.5</v>
      </c>
      <c r="R197" s="35" t="s">
        <v>187</v>
      </c>
      <c r="S197" s="76">
        <v>0.5</v>
      </c>
      <c r="T197" s="76" t="s">
        <v>187</v>
      </c>
      <c r="U197" s="41">
        <v>0.5</v>
      </c>
      <c r="V197" s="41" t="s">
        <v>187</v>
      </c>
    </row>
    <row r="198" spans="1:22" x14ac:dyDescent="0.2">
      <c r="A198" s="5" t="s">
        <v>406</v>
      </c>
      <c r="B198" s="5">
        <v>26</v>
      </c>
      <c r="C198" s="6" t="str">
        <f t="shared" si="3"/>
        <v>Adulto Joven</v>
      </c>
      <c r="D198" s="5" t="s">
        <v>48</v>
      </c>
      <c r="E198" s="5" t="s">
        <v>42</v>
      </c>
      <c r="F198" s="5" t="s">
        <v>43</v>
      </c>
      <c r="G198" s="5" t="s">
        <v>44</v>
      </c>
      <c r="H198" s="5" t="s">
        <v>45</v>
      </c>
      <c r="I198" s="5" t="s">
        <v>45</v>
      </c>
      <c r="J198" s="5">
        <v>2010</v>
      </c>
      <c r="K198" s="32"/>
      <c r="L198" s="7">
        <v>0.71</v>
      </c>
      <c r="M198" s="8" t="s">
        <v>178</v>
      </c>
      <c r="N198" s="8" t="s">
        <v>177</v>
      </c>
      <c r="O198" s="33">
        <v>0.76</v>
      </c>
      <c r="P198" s="33" t="s">
        <v>186</v>
      </c>
      <c r="Q198" s="35">
        <v>0.45</v>
      </c>
      <c r="R198" s="35" t="s">
        <v>187</v>
      </c>
      <c r="S198" s="76">
        <v>0.25</v>
      </c>
      <c r="T198" s="76" t="s">
        <v>188</v>
      </c>
      <c r="U198" s="41">
        <v>0</v>
      </c>
      <c r="V198" s="41" t="s">
        <v>188</v>
      </c>
    </row>
    <row r="199" spans="1:22" x14ac:dyDescent="0.2">
      <c r="A199" s="5" t="s">
        <v>407</v>
      </c>
      <c r="B199" s="5">
        <v>34</v>
      </c>
      <c r="C199" s="6" t="str">
        <f t="shared" si="3"/>
        <v>Adulto</v>
      </c>
      <c r="D199" s="5" t="s">
        <v>41</v>
      </c>
      <c r="E199" s="5" t="s">
        <v>42</v>
      </c>
      <c r="F199" s="5" t="s">
        <v>43</v>
      </c>
      <c r="G199" s="5" t="s">
        <v>70</v>
      </c>
      <c r="H199" s="5" t="s">
        <v>45</v>
      </c>
      <c r="I199" s="5" t="s">
        <v>45</v>
      </c>
      <c r="J199" s="5">
        <v>2007</v>
      </c>
      <c r="K199" s="32"/>
      <c r="L199" s="7">
        <v>0.86</v>
      </c>
      <c r="M199" s="8" t="s">
        <v>176</v>
      </c>
      <c r="N199" s="8" t="s">
        <v>181</v>
      </c>
      <c r="O199" s="33">
        <v>0.83</v>
      </c>
      <c r="P199" s="33" t="s">
        <v>186</v>
      </c>
      <c r="Q199" s="35">
        <v>0.25</v>
      </c>
      <c r="R199" s="35" t="s">
        <v>188</v>
      </c>
      <c r="S199" s="76">
        <v>0.5</v>
      </c>
      <c r="T199" s="76" t="s">
        <v>187</v>
      </c>
      <c r="U199" s="41">
        <v>0.25</v>
      </c>
      <c r="V199" s="41" t="s">
        <v>188</v>
      </c>
    </row>
    <row r="200" spans="1:22" x14ac:dyDescent="0.2">
      <c r="A200" s="5" t="s">
        <v>408</v>
      </c>
      <c r="B200" s="5">
        <v>60</v>
      </c>
      <c r="C200" s="6" t="str">
        <f t="shared" si="3"/>
        <v>Adulto Mayor</v>
      </c>
      <c r="D200" s="5" t="s">
        <v>48</v>
      </c>
      <c r="E200" s="5" t="s">
        <v>42</v>
      </c>
      <c r="F200" s="5" t="s">
        <v>43</v>
      </c>
      <c r="G200" s="5" t="s">
        <v>47</v>
      </c>
      <c r="H200" s="5" t="s">
        <v>51</v>
      </c>
      <c r="I200" s="5" t="s">
        <v>65</v>
      </c>
      <c r="J200" s="5">
        <v>2010</v>
      </c>
      <c r="K200" s="32"/>
      <c r="L200" s="7">
        <v>0.68</v>
      </c>
      <c r="M200" s="8" t="s">
        <v>178</v>
      </c>
      <c r="N200" s="8" t="s">
        <v>177</v>
      </c>
      <c r="O200" s="33">
        <v>0.71</v>
      </c>
      <c r="P200" s="33" t="s">
        <v>185</v>
      </c>
      <c r="Q200" s="35">
        <v>0.4</v>
      </c>
      <c r="R200" s="35" t="s">
        <v>187</v>
      </c>
      <c r="S200" s="76">
        <v>0.25</v>
      </c>
      <c r="T200" s="76" t="s">
        <v>188</v>
      </c>
      <c r="U200" s="41">
        <v>0</v>
      </c>
      <c r="V200" s="41" t="s">
        <v>188</v>
      </c>
    </row>
    <row r="201" spans="1:22" x14ac:dyDescent="0.2">
      <c r="A201" s="5" t="s">
        <v>409</v>
      </c>
      <c r="B201" s="5">
        <v>65</v>
      </c>
      <c r="C201" s="6" t="str">
        <f t="shared" si="3"/>
        <v>Adulto Mayor</v>
      </c>
      <c r="D201" s="5" t="s">
        <v>41</v>
      </c>
      <c r="E201" s="5" t="s">
        <v>42</v>
      </c>
      <c r="F201" s="5" t="s">
        <v>43</v>
      </c>
      <c r="G201" s="5" t="s">
        <v>68</v>
      </c>
      <c r="H201" s="5" t="s">
        <v>51</v>
      </c>
      <c r="I201" s="5" t="s">
        <v>65</v>
      </c>
      <c r="J201" s="5">
        <v>2018</v>
      </c>
      <c r="K201" s="32"/>
      <c r="L201" s="7">
        <v>0.82</v>
      </c>
      <c r="M201" s="8" t="s">
        <v>176</v>
      </c>
      <c r="N201" s="8" t="s">
        <v>181</v>
      </c>
      <c r="O201" s="33">
        <v>0.73</v>
      </c>
      <c r="P201" s="33" t="s">
        <v>185</v>
      </c>
      <c r="Q201" s="35">
        <v>0.15</v>
      </c>
      <c r="R201" s="35" t="s">
        <v>188</v>
      </c>
      <c r="S201" s="76">
        <v>0.5</v>
      </c>
      <c r="T201" s="76" t="s">
        <v>187</v>
      </c>
      <c r="U201" s="41">
        <v>0</v>
      </c>
      <c r="V201" s="41" t="s">
        <v>188</v>
      </c>
    </row>
    <row r="202" spans="1:22" x14ac:dyDescent="0.2">
      <c r="A202" s="5" t="s">
        <v>410</v>
      </c>
      <c r="B202" s="5">
        <v>22</v>
      </c>
      <c r="C202" s="6" t="str">
        <f t="shared" si="3"/>
        <v>Adulto Joven</v>
      </c>
      <c r="D202" s="5" t="s">
        <v>48</v>
      </c>
      <c r="E202" s="5" t="s">
        <v>123</v>
      </c>
      <c r="F202" s="5" t="s">
        <v>43</v>
      </c>
      <c r="G202" s="5" t="s">
        <v>47</v>
      </c>
      <c r="H202" s="5" t="s">
        <v>45</v>
      </c>
      <c r="I202" s="5" t="s">
        <v>45</v>
      </c>
      <c r="J202" s="5">
        <v>2009</v>
      </c>
      <c r="K202" s="32"/>
      <c r="L202" s="7">
        <v>0.64</v>
      </c>
      <c r="M202" s="8" t="s">
        <v>178</v>
      </c>
      <c r="N202" s="8" t="s">
        <v>177</v>
      </c>
      <c r="O202" s="33">
        <v>0.69</v>
      </c>
      <c r="P202" s="33" t="s">
        <v>185</v>
      </c>
      <c r="Q202" s="35">
        <v>0.52</v>
      </c>
      <c r="R202" s="35" t="s">
        <v>185</v>
      </c>
      <c r="S202" s="76">
        <v>0.75</v>
      </c>
      <c r="T202" s="76" t="s">
        <v>185</v>
      </c>
      <c r="U202" s="41">
        <v>0</v>
      </c>
      <c r="V202" s="41" t="s">
        <v>188</v>
      </c>
    </row>
    <row r="203" spans="1:22" x14ac:dyDescent="0.2">
      <c r="A203" s="5" t="s">
        <v>411</v>
      </c>
      <c r="B203" s="5">
        <v>24</v>
      </c>
      <c r="C203" s="6" t="str">
        <f t="shared" si="3"/>
        <v>Adulto Joven</v>
      </c>
      <c r="D203" s="5" t="s">
        <v>48</v>
      </c>
      <c r="E203" s="5" t="s">
        <v>42</v>
      </c>
      <c r="F203" s="5" t="s">
        <v>43</v>
      </c>
      <c r="G203" s="5" t="s">
        <v>44</v>
      </c>
      <c r="H203" s="5" t="s">
        <v>49</v>
      </c>
      <c r="I203" s="5" t="s">
        <v>45</v>
      </c>
      <c r="J203" s="5">
        <v>2010</v>
      </c>
      <c r="K203" s="32"/>
      <c r="L203" s="7">
        <v>0.86</v>
      </c>
      <c r="M203" s="8" t="s">
        <v>176</v>
      </c>
      <c r="N203" s="8" t="s">
        <v>181</v>
      </c>
      <c r="O203" s="33">
        <v>0.62</v>
      </c>
      <c r="P203" s="33" t="s">
        <v>185</v>
      </c>
      <c r="Q203" s="35">
        <v>0.28000000000000003</v>
      </c>
      <c r="R203" s="35" t="s">
        <v>187</v>
      </c>
      <c r="S203" s="76">
        <v>0.5</v>
      </c>
      <c r="T203" s="76" t="s">
        <v>187</v>
      </c>
      <c r="U203" s="41">
        <v>0</v>
      </c>
      <c r="V203" s="41" t="s">
        <v>188</v>
      </c>
    </row>
    <row r="204" spans="1:22" x14ac:dyDescent="0.2">
      <c r="A204" s="5" t="s">
        <v>412</v>
      </c>
      <c r="B204" s="5">
        <v>24</v>
      </c>
      <c r="C204" s="6" t="str">
        <f t="shared" si="3"/>
        <v>Adulto Joven</v>
      </c>
      <c r="D204" s="5" t="s">
        <v>41</v>
      </c>
      <c r="E204" s="5" t="s">
        <v>57</v>
      </c>
      <c r="F204" s="5" t="s">
        <v>43</v>
      </c>
      <c r="G204" s="5" t="s">
        <v>44</v>
      </c>
      <c r="H204" s="5" t="s">
        <v>45</v>
      </c>
      <c r="I204" s="5" t="s">
        <v>45</v>
      </c>
      <c r="J204" s="5">
        <v>2010</v>
      </c>
      <c r="K204" s="32"/>
      <c r="L204" s="7">
        <v>1</v>
      </c>
      <c r="M204" s="8" t="s">
        <v>176</v>
      </c>
      <c r="N204" s="8" t="s">
        <v>181</v>
      </c>
      <c r="O204" s="33">
        <v>0.85</v>
      </c>
      <c r="P204" s="33" t="s">
        <v>186</v>
      </c>
      <c r="Q204" s="35">
        <v>0.42</v>
      </c>
      <c r="R204" s="35" t="s">
        <v>187</v>
      </c>
      <c r="S204" s="76">
        <v>0.5</v>
      </c>
      <c r="T204" s="76" t="s">
        <v>187</v>
      </c>
      <c r="U204" s="41">
        <v>0.5</v>
      </c>
      <c r="V204" s="41" t="s">
        <v>187</v>
      </c>
    </row>
    <row r="205" spans="1:22" x14ac:dyDescent="0.2">
      <c r="A205" s="5" t="s">
        <v>413</v>
      </c>
      <c r="B205" s="5">
        <v>53</v>
      </c>
      <c r="C205" s="6" t="str">
        <f t="shared" si="3"/>
        <v>Adulto</v>
      </c>
      <c r="D205" s="5" t="s">
        <v>48</v>
      </c>
      <c r="E205" s="5" t="s">
        <v>42</v>
      </c>
      <c r="F205" s="5" t="s">
        <v>43</v>
      </c>
      <c r="G205" s="5" t="s">
        <v>47</v>
      </c>
      <c r="H205" s="5" t="s">
        <v>45</v>
      </c>
      <c r="I205" s="5" t="s">
        <v>45</v>
      </c>
      <c r="J205" s="5">
        <v>2014</v>
      </c>
      <c r="K205" s="32"/>
      <c r="L205" s="7">
        <v>0.71</v>
      </c>
      <c r="M205" s="8" t="s">
        <v>178</v>
      </c>
      <c r="N205" s="8" t="s">
        <v>177</v>
      </c>
      <c r="O205" s="33">
        <v>0.78</v>
      </c>
      <c r="P205" s="33" t="s">
        <v>186</v>
      </c>
      <c r="Q205" s="35">
        <v>0.28000000000000003</v>
      </c>
      <c r="R205" s="35" t="s">
        <v>187</v>
      </c>
      <c r="S205" s="76">
        <v>0.25</v>
      </c>
      <c r="T205" s="76" t="s">
        <v>188</v>
      </c>
      <c r="U205" s="41">
        <v>0.25</v>
      </c>
      <c r="V205" s="41" t="s">
        <v>188</v>
      </c>
    </row>
    <row r="206" spans="1:22" x14ac:dyDescent="0.2">
      <c r="A206" s="5" t="s">
        <v>414</v>
      </c>
      <c r="B206" s="5">
        <v>22</v>
      </c>
      <c r="C206" s="6" t="str">
        <f t="shared" si="3"/>
        <v>Adulto Joven</v>
      </c>
      <c r="D206" s="5" t="s">
        <v>48</v>
      </c>
      <c r="E206" s="5" t="s">
        <v>124</v>
      </c>
      <c r="F206" s="5" t="s">
        <v>43</v>
      </c>
      <c r="G206" s="5" t="s">
        <v>44</v>
      </c>
      <c r="H206" s="5" t="s">
        <v>45</v>
      </c>
      <c r="I206" s="5" t="s">
        <v>45</v>
      </c>
      <c r="J206" s="5">
        <v>2009</v>
      </c>
      <c r="K206" s="32"/>
      <c r="L206" s="7">
        <v>0.54</v>
      </c>
      <c r="M206" s="8" t="s">
        <v>178</v>
      </c>
      <c r="N206" s="8" t="s">
        <v>180</v>
      </c>
      <c r="O206" s="33">
        <v>0.68</v>
      </c>
      <c r="P206" s="33" t="s">
        <v>185</v>
      </c>
      <c r="Q206" s="35">
        <v>0.27</v>
      </c>
      <c r="R206" s="35" t="s">
        <v>187</v>
      </c>
      <c r="S206" s="76">
        <v>0.25</v>
      </c>
      <c r="T206" s="76" t="s">
        <v>188</v>
      </c>
      <c r="U206" s="41">
        <v>0</v>
      </c>
      <c r="V206" s="41" t="s">
        <v>188</v>
      </c>
    </row>
    <row r="207" spans="1:22" x14ac:dyDescent="0.2">
      <c r="A207" s="5" t="s">
        <v>415</v>
      </c>
      <c r="B207" s="5">
        <v>25</v>
      </c>
      <c r="C207" s="6" t="str">
        <f t="shared" si="3"/>
        <v>Adulto Joven</v>
      </c>
      <c r="D207" s="5" t="s">
        <v>48</v>
      </c>
      <c r="E207" s="5" t="s">
        <v>42</v>
      </c>
      <c r="F207" s="5" t="s">
        <v>43</v>
      </c>
      <c r="G207" s="5" t="s">
        <v>44</v>
      </c>
      <c r="H207" s="5" t="s">
        <v>49</v>
      </c>
      <c r="I207" s="5" t="s">
        <v>49</v>
      </c>
      <c r="J207" s="5">
        <v>2009</v>
      </c>
      <c r="K207" s="32"/>
      <c r="L207" s="7">
        <v>0.46</v>
      </c>
      <c r="M207" s="8" t="s">
        <v>179</v>
      </c>
      <c r="N207" s="8" t="s">
        <v>180</v>
      </c>
      <c r="O207" s="33">
        <v>0.47</v>
      </c>
      <c r="P207" s="33" t="s">
        <v>187</v>
      </c>
      <c r="Q207" s="35">
        <v>0.23</v>
      </c>
      <c r="R207" s="35" t="s">
        <v>188</v>
      </c>
      <c r="S207" s="76">
        <v>0.5</v>
      </c>
      <c r="T207" s="76" t="s">
        <v>187</v>
      </c>
      <c r="U207" s="41">
        <v>0</v>
      </c>
      <c r="V207" s="41" t="s">
        <v>188</v>
      </c>
    </row>
    <row r="208" spans="1:22" x14ac:dyDescent="0.2">
      <c r="A208" s="5" t="s">
        <v>416</v>
      </c>
      <c r="B208" s="5">
        <v>47</v>
      </c>
      <c r="C208" s="6" t="str">
        <f t="shared" si="3"/>
        <v>Adulto</v>
      </c>
      <c r="D208" s="5" t="s">
        <v>41</v>
      </c>
      <c r="E208" s="5" t="s">
        <v>42</v>
      </c>
      <c r="F208" s="5" t="s">
        <v>43</v>
      </c>
      <c r="G208" s="5" t="s">
        <v>47</v>
      </c>
      <c r="H208" s="5" t="s">
        <v>51</v>
      </c>
      <c r="I208" s="5" t="s">
        <v>51</v>
      </c>
      <c r="J208" s="5">
        <v>2012</v>
      </c>
      <c r="K208" s="32"/>
      <c r="L208" s="7">
        <v>0.86</v>
      </c>
      <c r="M208" s="8" t="s">
        <v>176</v>
      </c>
      <c r="N208" s="8" t="s">
        <v>181</v>
      </c>
      <c r="O208" s="33">
        <v>0.7</v>
      </c>
      <c r="P208" s="33" t="s">
        <v>185</v>
      </c>
      <c r="Q208" s="35">
        <v>0.43</v>
      </c>
      <c r="R208" s="35" t="s">
        <v>187</v>
      </c>
      <c r="S208" s="76">
        <v>0</v>
      </c>
      <c r="T208" s="76" t="s">
        <v>188</v>
      </c>
      <c r="U208" s="41">
        <v>0</v>
      </c>
      <c r="V208" s="41" t="s">
        <v>188</v>
      </c>
    </row>
    <row r="209" spans="1:22" x14ac:dyDescent="0.2">
      <c r="A209" s="5" t="s">
        <v>417</v>
      </c>
      <c r="B209" s="5">
        <v>83</v>
      </c>
      <c r="C209" s="6" t="str">
        <f t="shared" si="3"/>
        <v>Adulto Mayor</v>
      </c>
      <c r="D209" s="5" t="s">
        <v>41</v>
      </c>
      <c r="E209" s="5" t="s">
        <v>42</v>
      </c>
      <c r="F209" s="5" t="s">
        <v>43</v>
      </c>
      <c r="G209" s="5" t="s">
        <v>47</v>
      </c>
      <c r="H209" s="5" t="s">
        <v>51</v>
      </c>
      <c r="I209" s="5" t="s">
        <v>51</v>
      </c>
      <c r="J209" s="5">
        <v>2008</v>
      </c>
      <c r="K209" s="32"/>
      <c r="L209" s="7">
        <v>0.86</v>
      </c>
      <c r="M209" s="8" t="s">
        <v>176</v>
      </c>
      <c r="N209" s="8" t="s">
        <v>181</v>
      </c>
      <c r="O209" s="33">
        <v>0.7</v>
      </c>
      <c r="P209" s="33" t="s">
        <v>185</v>
      </c>
      <c r="Q209" s="35">
        <v>0.12</v>
      </c>
      <c r="R209" s="35" t="s">
        <v>188</v>
      </c>
      <c r="S209" s="76">
        <v>0</v>
      </c>
      <c r="T209" s="76" t="s">
        <v>188</v>
      </c>
      <c r="U209" s="41">
        <v>0</v>
      </c>
      <c r="V209" s="41" t="s">
        <v>188</v>
      </c>
    </row>
    <row r="210" spans="1:22" x14ac:dyDescent="0.2">
      <c r="A210" s="5" t="s">
        <v>418</v>
      </c>
      <c r="B210" s="5">
        <v>27</v>
      </c>
      <c r="C210" s="6" t="str">
        <f t="shared" si="3"/>
        <v>Adulto Joven</v>
      </c>
      <c r="D210" s="5" t="s">
        <v>48</v>
      </c>
      <c r="E210" s="5" t="s">
        <v>42</v>
      </c>
      <c r="F210" s="5" t="s">
        <v>43</v>
      </c>
      <c r="G210" s="5" t="s">
        <v>47</v>
      </c>
      <c r="H210" s="5" t="s">
        <v>49</v>
      </c>
      <c r="I210" s="5" t="s">
        <v>49</v>
      </c>
      <c r="J210" s="5">
        <v>2010</v>
      </c>
      <c r="K210" s="32"/>
      <c r="L210" s="7">
        <v>0.64</v>
      </c>
      <c r="M210" s="8" t="s">
        <v>178</v>
      </c>
      <c r="N210" s="8" t="s">
        <v>177</v>
      </c>
      <c r="O210" s="33">
        <v>0.84</v>
      </c>
      <c r="P210" s="33" t="s">
        <v>186</v>
      </c>
      <c r="Q210" s="35">
        <v>0.4</v>
      </c>
      <c r="R210" s="35" t="s">
        <v>187</v>
      </c>
      <c r="S210" s="76">
        <v>0.5</v>
      </c>
      <c r="T210" s="76" t="s">
        <v>187</v>
      </c>
      <c r="U210" s="41">
        <v>0</v>
      </c>
      <c r="V210" s="41" t="s">
        <v>188</v>
      </c>
    </row>
    <row r="211" spans="1:22" x14ac:dyDescent="0.2">
      <c r="A211" s="5" t="s">
        <v>419</v>
      </c>
      <c r="B211" s="5">
        <v>57</v>
      </c>
      <c r="C211" s="6" t="str">
        <f t="shared" si="3"/>
        <v>Adulto</v>
      </c>
      <c r="D211" s="5" t="s">
        <v>41</v>
      </c>
      <c r="E211" s="5" t="s">
        <v>42</v>
      </c>
      <c r="F211" s="5" t="s">
        <v>43</v>
      </c>
      <c r="G211" s="5" t="s">
        <v>44</v>
      </c>
      <c r="H211" s="5" t="s">
        <v>45</v>
      </c>
      <c r="I211" s="5" t="s">
        <v>51</v>
      </c>
      <c r="J211" s="5">
        <v>2010</v>
      </c>
      <c r="K211" s="32"/>
      <c r="L211" s="7">
        <v>0.64</v>
      </c>
      <c r="M211" s="8" t="s">
        <v>178</v>
      </c>
      <c r="N211" s="8" t="s">
        <v>177</v>
      </c>
      <c r="O211" s="33">
        <v>0.56000000000000005</v>
      </c>
      <c r="P211" s="33" t="s">
        <v>185</v>
      </c>
      <c r="Q211" s="35">
        <v>0.12</v>
      </c>
      <c r="R211" s="35" t="s">
        <v>188</v>
      </c>
      <c r="S211" s="76">
        <v>0.25</v>
      </c>
      <c r="T211" s="76" t="s">
        <v>188</v>
      </c>
      <c r="U211" s="41">
        <v>0</v>
      </c>
      <c r="V211" s="41" t="s">
        <v>188</v>
      </c>
    </row>
    <row r="212" spans="1:22" x14ac:dyDescent="0.2">
      <c r="A212" s="5" t="s">
        <v>420</v>
      </c>
      <c r="B212" s="5">
        <v>23</v>
      </c>
      <c r="C212" s="6" t="str">
        <f t="shared" si="3"/>
        <v>Adulto Joven</v>
      </c>
      <c r="D212" s="5" t="s">
        <v>48</v>
      </c>
      <c r="E212" s="5" t="s">
        <v>42</v>
      </c>
      <c r="F212" s="5" t="s">
        <v>43</v>
      </c>
      <c r="G212" s="5" t="s">
        <v>44</v>
      </c>
      <c r="H212" s="5" t="s">
        <v>49</v>
      </c>
      <c r="I212" s="5" t="s">
        <v>45</v>
      </c>
      <c r="J212" s="5">
        <v>2013</v>
      </c>
      <c r="K212" s="32"/>
      <c r="L212" s="7">
        <v>0.71</v>
      </c>
      <c r="M212" s="8" t="s">
        <v>178</v>
      </c>
      <c r="N212" s="8" t="s">
        <v>177</v>
      </c>
      <c r="O212" s="33">
        <v>0.51</v>
      </c>
      <c r="P212" s="33" t="s">
        <v>185</v>
      </c>
      <c r="Q212" s="35">
        <v>0.38</v>
      </c>
      <c r="R212" s="35" t="s">
        <v>187</v>
      </c>
      <c r="S212" s="76">
        <v>0.5</v>
      </c>
      <c r="T212" s="76" t="s">
        <v>187</v>
      </c>
      <c r="U212" s="41">
        <v>0.25</v>
      </c>
      <c r="V212" s="41" t="s">
        <v>188</v>
      </c>
    </row>
    <row r="213" spans="1:22" x14ac:dyDescent="0.2">
      <c r="A213" s="5" t="s">
        <v>421</v>
      </c>
      <c r="B213" s="5">
        <v>42</v>
      </c>
      <c r="C213" s="6" t="str">
        <f t="shared" si="3"/>
        <v>Adulto</v>
      </c>
      <c r="D213" s="5" t="s">
        <v>41</v>
      </c>
      <c r="E213" s="5" t="s">
        <v>42</v>
      </c>
      <c r="F213" s="5" t="s">
        <v>43</v>
      </c>
      <c r="G213" s="5" t="s">
        <v>47</v>
      </c>
      <c r="H213" s="5" t="s">
        <v>65</v>
      </c>
      <c r="I213" s="5" t="s">
        <v>65</v>
      </c>
      <c r="J213" s="5">
        <v>2014</v>
      </c>
      <c r="K213" s="32"/>
      <c r="L213" s="7">
        <v>0.56999999999999995</v>
      </c>
      <c r="M213" s="8" t="s">
        <v>178</v>
      </c>
      <c r="N213" s="8" t="s">
        <v>180</v>
      </c>
      <c r="O213" s="33">
        <v>0.2</v>
      </c>
      <c r="P213" s="33" t="s">
        <v>188</v>
      </c>
      <c r="Q213" s="35">
        <v>0.28000000000000003</v>
      </c>
      <c r="R213" s="35" t="s">
        <v>187</v>
      </c>
      <c r="S213" s="76">
        <v>0</v>
      </c>
      <c r="T213" s="76" t="s">
        <v>188</v>
      </c>
      <c r="U213" s="41">
        <v>0</v>
      </c>
      <c r="V213" s="41" t="s">
        <v>188</v>
      </c>
    </row>
    <row r="214" spans="1:22" x14ac:dyDescent="0.2">
      <c r="A214" s="5" t="s">
        <v>422</v>
      </c>
      <c r="B214" s="5">
        <v>26</v>
      </c>
      <c r="C214" s="6" t="str">
        <f t="shared" si="3"/>
        <v>Adulto Joven</v>
      </c>
      <c r="D214" s="5" t="s">
        <v>48</v>
      </c>
      <c r="E214" s="5" t="s">
        <v>42</v>
      </c>
      <c r="F214" s="5" t="s">
        <v>43</v>
      </c>
      <c r="G214" s="5" t="s">
        <v>47</v>
      </c>
      <c r="H214" s="5" t="s">
        <v>49</v>
      </c>
      <c r="I214" s="5" t="s">
        <v>45</v>
      </c>
      <c r="J214" s="5">
        <v>2008</v>
      </c>
      <c r="K214" s="32"/>
      <c r="L214" s="7">
        <v>0.75</v>
      </c>
      <c r="M214" s="8" t="s">
        <v>178</v>
      </c>
      <c r="N214" s="8" t="s">
        <v>177</v>
      </c>
      <c r="O214" s="33">
        <v>0.56999999999999995</v>
      </c>
      <c r="P214" s="33" t="s">
        <v>185</v>
      </c>
      <c r="Q214" s="35">
        <v>0.5</v>
      </c>
      <c r="R214" s="35" t="s">
        <v>187</v>
      </c>
      <c r="S214" s="76">
        <v>0.75</v>
      </c>
      <c r="T214" s="76" t="s">
        <v>185</v>
      </c>
      <c r="U214" s="41">
        <v>0.75</v>
      </c>
      <c r="V214" s="41" t="s">
        <v>185</v>
      </c>
    </row>
    <row r="215" spans="1:22" x14ac:dyDescent="0.2">
      <c r="A215" s="5" t="s">
        <v>423</v>
      </c>
      <c r="B215" s="5">
        <v>53</v>
      </c>
      <c r="C215" s="6" t="str">
        <f t="shared" si="3"/>
        <v>Adulto</v>
      </c>
      <c r="D215" s="5" t="s">
        <v>41</v>
      </c>
      <c r="E215" s="5" t="s">
        <v>42</v>
      </c>
      <c r="F215" s="5" t="s">
        <v>43</v>
      </c>
      <c r="G215" s="5" t="s">
        <v>44</v>
      </c>
      <c r="H215" s="5" t="s">
        <v>51</v>
      </c>
      <c r="I215" s="5" t="s">
        <v>51</v>
      </c>
      <c r="J215" s="5">
        <v>2018</v>
      </c>
      <c r="K215" s="32"/>
      <c r="L215" s="7">
        <v>0.79</v>
      </c>
      <c r="M215" s="8" t="s">
        <v>176</v>
      </c>
      <c r="N215" s="8" t="s">
        <v>177</v>
      </c>
      <c r="O215" s="33">
        <v>0.21</v>
      </c>
      <c r="P215" s="33" t="s">
        <v>188</v>
      </c>
      <c r="Q215" s="35">
        <v>0.2</v>
      </c>
      <c r="R215" s="35" t="s">
        <v>188</v>
      </c>
      <c r="S215" s="76">
        <v>0</v>
      </c>
      <c r="T215" s="76" t="s">
        <v>188</v>
      </c>
      <c r="U215" s="41">
        <v>0</v>
      </c>
      <c r="V215" s="41" t="s">
        <v>188</v>
      </c>
    </row>
    <row r="216" spans="1:22" x14ac:dyDescent="0.2">
      <c r="A216" s="5" t="s">
        <v>424</v>
      </c>
      <c r="B216" s="5">
        <v>47</v>
      </c>
      <c r="C216" s="6" t="str">
        <f t="shared" si="3"/>
        <v>Adulto</v>
      </c>
      <c r="D216" s="5" t="s">
        <v>48</v>
      </c>
      <c r="E216" s="5" t="s">
        <v>72</v>
      </c>
      <c r="F216" s="5" t="s">
        <v>43</v>
      </c>
      <c r="G216" s="5" t="s">
        <v>47</v>
      </c>
      <c r="H216" s="5" t="s">
        <v>45</v>
      </c>
      <c r="I216" s="5" t="s">
        <v>45</v>
      </c>
      <c r="J216" s="5">
        <v>2013</v>
      </c>
      <c r="K216" s="32"/>
      <c r="L216" s="7">
        <v>0.79</v>
      </c>
      <c r="M216" s="8" t="s">
        <v>176</v>
      </c>
      <c r="N216" s="8" t="s">
        <v>177</v>
      </c>
      <c r="O216" s="33">
        <v>0.68</v>
      </c>
      <c r="P216" s="33" t="s">
        <v>185</v>
      </c>
      <c r="Q216" s="35">
        <v>0.4</v>
      </c>
      <c r="R216" s="35" t="s">
        <v>187</v>
      </c>
      <c r="S216" s="76">
        <v>0.5</v>
      </c>
      <c r="T216" s="76" t="s">
        <v>187</v>
      </c>
      <c r="U216" s="41">
        <v>0.5</v>
      </c>
      <c r="V216" s="41" t="s">
        <v>187</v>
      </c>
    </row>
    <row r="217" spans="1:22" x14ac:dyDescent="0.2">
      <c r="A217" s="5" t="s">
        <v>425</v>
      </c>
      <c r="B217" s="5">
        <v>77</v>
      </c>
      <c r="C217" s="6" t="str">
        <f t="shared" si="3"/>
        <v>Adulto Mayor</v>
      </c>
      <c r="D217" s="5" t="s">
        <v>41</v>
      </c>
      <c r="E217" s="5" t="s">
        <v>42</v>
      </c>
      <c r="F217" s="5" t="s">
        <v>43</v>
      </c>
      <c r="G217" s="5" t="s">
        <v>47</v>
      </c>
      <c r="H217" s="5" t="s">
        <v>65</v>
      </c>
      <c r="I217" s="5" t="s">
        <v>65</v>
      </c>
      <c r="J217" s="5">
        <v>2018</v>
      </c>
      <c r="K217" s="32"/>
      <c r="L217" s="7">
        <v>0.86</v>
      </c>
      <c r="M217" s="8" t="s">
        <v>176</v>
      </c>
      <c r="N217" s="8" t="s">
        <v>181</v>
      </c>
      <c r="O217" s="33">
        <v>0.12</v>
      </c>
      <c r="P217" s="33" t="s">
        <v>188</v>
      </c>
      <c r="Q217" s="35">
        <v>7.0000000000000007E-2</v>
      </c>
      <c r="R217" s="35" t="s">
        <v>188</v>
      </c>
      <c r="S217" s="76">
        <v>0</v>
      </c>
      <c r="T217" s="76" t="s">
        <v>188</v>
      </c>
      <c r="U217" s="41">
        <v>0</v>
      </c>
      <c r="V217" s="41" t="s">
        <v>188</v>
      </c>
    </row>
    <row r="218" spans="1:22" x14ac:dyDescent="0.2">
      <c r="A218" s="5" t="s">
        <v>426</v>
      </c>
      <c r="B218" s="5">
        <v>24</v>
      </c>
      <c r="C218" s="6" t="str">
        <f t="shared" si="3"/>
        <v>Adulto Joven</v>
      </c>
      <c r="D218" s="5" t="s">
        <v>48</v>
      </c>
      <c r="E218" s="5" t="s">
        <v>60</v>
      </c>
      <c r="F218" s="5" t="s">
        <v>43</v>
      </c>
      <c r="G218" s="5" t="s">
        <v>44</v>
      </c>
      <c r="H218" s="5" t="s">
        <v>49</v>
      </c>
      <c r="I218" s="5" t="s">
        <v>51</v>
      </c>
      <c r="J218" s="5">
        <v>2010</v>
      </c>
      <c r="K218" s="32"/>
      <c r="L218" s="7">
        <v>0.71</v>
      </c>
      <c r="M218" s="8" t="s">
        <v>178</v>
      </c>
      <c r="N218" s="8" t="s">
        <v>177</v>
      </c>
      <c r="O218" s="33">
        <v>0.74</v>
      </c>
      <c r="P218" s="33" t="s">
        <v>185</v>
      </c>
      <c r="Q218" s="35">
        <v>0.3</v>
      </c>
      <c r="R218" s="35" t="s">
        <v>187</v>
      </c>
      <c r="S218" s="76">
        <v>0.5</v>
      </c>
      <c r="T218" s="76" t="s">
        <v>187</v>
      </c>
      <c r="U218" s="41">
        <v>0</v>
      </c>
      <c r="V218" s="41" t="s">
        <v>188</v>
      </c>
    </row>
    <row r="219" spans="1:22" x14ac:dyDescent="0.2">
      <c r="A219" s="5" t="s">
        <v>427</v>
      </c>
      <c r="B219" s="5">
        <v>20</v>
      </c>
      <c r="C219" s="6" t="str">
        <f t="shared" si="3"/>
        <v>Adulto Joven</v>
      </c>
      <c r="D219" s="5" t="s">
        <v>48</v>
      </c>
      <c r="E219" s="5" t="s">
        <v>120</v>
      </c>
      <c r="F219" s="5" t="s">
        <v>43</v>
      </c>
      <c r="G219" s="5" t="s">
        <v>47</v>
      </c>
      <c r="H219" s="5" t="s">
        <v>49</v>
      </c>
      <c r="I219" s="5" t="s">
        <v>45</v>
      </c>
      <c r="J219" s="5">
        <v>2010</v>
      </c>
      <c r="K219" s="32"/>
      <c r="L219" s="7">
        <v>0.68</v>
      </c>
      <c r="M219" s="8" t="s">
        <v>178</v>
      </c>
      <c r="N219" s="8" t="s">
        <v>177</v>
      </c>
      <c r="O219" s="33">
        <v>0.76</v>
      </c>
      <c r="P219" s="33" t="s">
        <v>186</v>
      </c>
      <c r="Q219" s="35">
        <v>0.52</v>
      </c>
      <c r="R219" s="35" t="s">
        <v>185</v>
      </c>
      <c r="S219" s="76">
        <v>0.75</v>
      </c>
      <c r="T219" s="76" t="s">
        <v>185</v>
      </c>
      <c r="U219" s="41">
        <v>0.5</v>
      </c>
      <c r="V219" s="41" t="s">
        <v>187</v>
      </c>
    </row>
    <row r="220" spans="1:22" x14ac:dyDescent="0.2">
      <c r="A220" s="5" t="s">
        <v>428</v>
      </c>
      <c r="B220" s="5">
        <v>51</v>
      </c>
      <c r="C220" s="6" t="str">
        <f t="shared" si="3"/>
        <v>Adulto</v>
      </c>
      <c r="D220" s="5" t="s">
        <v>48</v>
      </c>
      <c r="E220" s="5" t="s">
        <v>42</v>
      </c>
      <c r="F220" s="5" t="s">
        <v>43</v>
      </c>
      <c r="G220" s="5" t="s">
        <v>47</v>
      </c>
      <c r="H220" s="5" t="s">
        <v>51</v>
      </c>
      <c r="I220" s="5" t="s">
        <v>65</v>
      </c>
      <c r="J220" s="5">
        <v>2013</v>
      </c>
      <c r="K220" s="32"/>
      <c r="L220" s="7">
        <v>0.64</v>
      </c>
      <c r="M220" s="8" t="s">
        <v>178</v>
      </c>
      <c r="N220" s="8" t="s">
        <v>177</v>
      </c>
      <c r="O220" s="33">
        <v>0.51</v>
      </c>
      <c r="P220" s="33" t="s">
        <v>185</v>
      </c>
      <c r="Q220" s="35">
        <v>0.32</v>
      </c>
      <c r="R220" s="35" t="s">
        <v>187</v>
      </c>
      <c r="S220" s="76">
        <v>0</v>
      </c>
      <c r="T220" s="76" t="s">
        <v>188</v>
      </c>
      <c r="U220" s="41">
        <v>0</v>
      </c>
      <c r="V220" s="41" t="s">
        <v>188</v>
      </c>
    </row>
    <row r="221" spans="1:22" x14ac:dyDescent="0.2">
      <c r="A221" s="5" t="s">
        <v>429</v>
      </c>
      <c r="B221" s="5">
        <v>19</v>
      </c>
      <c r="C221" s="6" t="str">
        <f t="shared" si="3"/>
        <v>Adulto Joven</v>
      </c>
      <c r="D221" s="5" t="s">
        <v>41</v>
      </c>
      <c r="E221" s="5" t="s">
        <v>125</v>
      </c>
      <c r="F221" s="5" t="s">
        <v>43</v>
      </c>
      <c r="G221" s="5" t="s">
        <v>44</v>
      </c>
      <c r="H221" s="5" t="s">
        <v>45</v>
      </c>
      <c r="I221" s="5" t="s">
        <v>45</v>
      </c>
      <c r="J221" s="5">
        <v>2010</v>
      </c>
      <c r="K221" s="32"/>
      <c r="L221" s="7">
        <v>0.5</v>
      </c>
      <c r="M221" s="8" t="s">
        <v>179</v>
      </c>
      <c r="N221" s="8" t="s">
        <v>180</v>
      </c>
      <c r="O221" s="33">
        <v>0.61</v>
      </c>
      <c r="P221" s="33" t="s">
        <v>185</v>
      </c>
      <c r="Q221" s="35">
        <v>0.37</v>
      </c>
      <c r="R221" s="35" t="s">
        <v>187</v>
      </c>
      <c r="S221" s="76">
        <v>0.5</v>
      </c>
      <c r="T221" s="76" t="s">
        <v>187</v>
      </c>
      <c r="U221" s="41">
        <v>0</v>
      </c>
      <c r="V221" s="41" t="s">
        <v>188</v>
      </c>
    </row>
    <row r="222" spans="1:22" x14ac:dyDescent="0.2">
      <c r="A222" s="5" t="s">
        <v>430</v>
      </c>
      <c r="B222" s="5">
        <v>47</v>
      </c>
      <c r="C222" s="6" t="str">
        <f t="shared" si="3"/>
        <v>Adulto</v>
      </c>
      <c r="D222" s="5" t="s">
        <v>41</v>
      </c>
      <c r="E222" s="5" t="s">
        <v>72</v>
      </c>
      <c r="F222" s="5" t="s">
        <v>43</v>
      </c>
      <c r="G222" s="5" t="s">
        <v>44</v>
      </c>
      <c r="H222" s="5" t="s">
        <v>51</v>
      </c>
      <c r="I222" s="5" t="s">
        <v>51</v>
      </c>
      <c r="J222" s="5">
        <v>2010</v>
      </c>
      <c r="K222" s="32"/>
      <c r="L222" s="7">
        <v>0.46</v>
      </c>
      <c r="M222" s="8" t="s">
        <v>179</v>
      </c>
      <c r="N222" s="8" t="s">
        <v>180</v>
      </c>
      <c r="O222" s="33">
        <v>0.57999999999999996</v>
      </c>
      <c r="P222" s="33" t="s">
        <v>185</v>
      </c>
      <c r="Q222" s="35">
        <v>0.2</v>
      </c>
      <c r="R222" s="35" t="s">
        <v>188</v>
      </c>
      <c r="S222" s="76">
        <v>0.5</v>
      </c>
      <c r="T222" s="76" t="s">
        <v>187</v>
      </c>
      <c r="U222" s="41">
        <v>0</v>
      </c>
      <c r="V222" s="41" t="s">
        <v>188</v>
      </c>
    </row>
    <row r="223" spans="1:22" x14ac:dyDescent="0.2">
      <c r="A223" s="5" t="s">
        <v>431</v>
      </c>
      <c r="B223" s="5">
        <v>43</v>
      </c>
      <c r="C223" s="6" t="str">
        <f t="shared" si="3"/>
        <v>Adulto</v>
      </c>
      <c r="D223" s="5" t="s">
        <v>41</v>
      </c>
      <c r="E223" s="5" t="s">
        <v>72</v>
      </c>
      <c r="F223" s="5" t="s">
        <v>43</v>
      </c>
      <c r="G223" s="5" t="s">
        <v>44</v>
      </c>
      <c r="H223" s="5" t="s">
        <v>45</v>
      </c>
      <c r="I223" s="5" t="s">
        <v>51</v>
      </c>
      <c r="J223" s="5">
        <v>2015</v>
      </c>
      <c r="K223" s="32"/>
      <c r="L223" s="7">
        <v>0.64</v>
      </c>
      <c r="M223" s="8" t="s">
        <v>178</v>
      </c>
      <c r="N223" s="8" t="s">
        <v>177</v>
      </c>
      <c r="O223" s="33">
        <v>0.68</v>
      </c>
      <c r="P223" s="33" t="s">
        <v>185</v>
      </c>
      <c r="Q223" s="35">
        <v>0.28000000000000003</v>
      </c>
      <c r="R223" s="35" t="s">
        <v>187</v>
      </c>
      <c r="S223" s="76">
        <v>0.75</v>
      </c>
      <c r="T223" s="76" t="s">
        <v>185</v>
      </c>
      <c r="U223" s="41">
        <v>0</v>
      </c>
      <c r="V223" s="41" t="s">
        <v>188</v>
      </c>
    </row>
    <row r="224" spans="1:22" x14ac:dyDescent="0.2">
      <c r="A224" s="5" t="s">
        <v>432</v>
      </c>
      <c r="B224" s="5">
        <v>45</v>
      </c>
      <c r="C224" s="6" t="str">
        <f t="shared" si="3"/>
        <v>Adulto</v>
      </c>
      <c r="D224" s="5" t="s">
        <v>41</v>
      </c>
      <c r="E224" s="5" t="s">
        <v>72</v>
      </c>
      <c r="F224" s="5" t="s">
        <v>43</v>
      </c>
      <c r="G224" s="5" t="s">
        <v>70</v>
      </c>
      <c r="H224" s="5" t="s">
        <v>45</v>
      </c>
      <c r="I224" s="5" t="s">
        <v>51</v>
      </c>
      <c r="J224" s="5">
        <v>2005</v>
      </c>
      <c r="K224" s="32"/>
      <c r="L224" s="7">
        <v>0.79</v>
      </c>
      <c r="M224" s="8" t="s">
        <v>176</v>
      </c>
      <c r="N224" s="8" t="s">
        <v>177</v>
      </c>
      <c r="O224" s="33">
        <v>0.56999999999999995</v>
      </c>
      <c r="P224" s="33" t="s">
        <v>185</v>
      </c>
      <c r="Q224" s="35">
        <v>0.23</v>
      </c>
      <c r="R224" s="35" t="s">
        <v>188</v>
      </c>
      <c r="S224" s="76">
        <v>0.5</v>
      </c>
      <c r="T224" s="76" t="s">
        <v>187</v>
      </c>
      <c r="U224" s="41">
        <v>0</v>
      </c>
      <c r="V224" s="41" t="s">
        <v>188</v>
      </c>
    </row>
    <row r="225" spans="1:22" x14ac:dyDescent="0.2">
      <c r="A225" s="5" t="s">
        <v>433</v>
      </c>
      <c r="B225" s="5">
        <v>19</v>
      </c>
      <c r="C225" s="6" t="str">
        <f t="shared" si="3"/>
        <v>Adulto Joven</v>
      </c>
      <c r="D225" s="5" t="s">
        <v>41</v>
      </c>
      <c r="E225" s="5" t="s">
        <v>126</v>
      </c>
      <c r="F225" s="5" t="s">
        <v>43</v>
      </c>
      <c r="G225" s="5" t="s">
        <v>44</v>
      </c>
      <c r="H225" s="5" t="s">
        <v>45</v>
      </c>
      <c r="I225" s="5" t="s">
        <v>51</v>
      </c>
      <c r="J225" s="5">
        <v>2012</v>
      </c>
      <c r="K225" s="32"/>
      <c r="L225" s="7">
        <v>0.54</v>
      </c>
      <c r="M225" s="8" t="s">
        <v>178</v>
      </c>
      <c r="N225" s="8" t="s">
        <v>180</v>
      </c>
      <c r="O225" s="33">
        <v>0.73</v>
      </c>
      <c r="P225" s="33" t="s">
        <v>185</v>
      </c>
      <c r="Q225" s="35">
        <v>0.23</v>
      </c>
      <c r="R225" s="35" t="s">
        <v>188</v>
      </c>
      <c r="S225" s="76">
        <v>0.25</v>
      </c>
      <c r="T225" s="76" t="s">
        <v>188</v>
      </c>
      <c r="U225" s="41">
        <v>0</v>
      </c>
      <c r="V225" s="41" t="s">
        <v>188</v>
      </c>
    </row>
    <row r="226" spans="1:22" x14ac:dyDescent="0.2">
      <c r="A226" s="5" t="s">
        <v>434</v>
      </c>
      <c r="B226" s="5">
        <v>41</v>
      </c>
      <c r="C226" s="6" t="str">
        <f t="shared" si="3"/>
        <v>Adulto</v>
      </c>
      <c r="D226" s="5" t="s">
        <v>48</v>
      </c>
      <c r="E226" s="5" t="s">
        <v>72</v>
      </c>
      <c r="F226" s="5" t="s">
        <v>50</v>
      </c>
      <c r="G226" s="5" t="s">
        <v>70</v>
      </c>
      <c r="H226" s="5" t="s">
        <v>45</v>
      </c>
      <c r="I226" s="5" t="s">
        <v>45</v>
      </c>
      <c r="J226" s="5">
        <v>2010</v>
      </c>
      <c r="K226" s="32"/>
      <c r="L226" s="7">
        <v>0.54</v>
      </c>
      <c r="M226" s="8" t="s">
        <v>178</v>
      </c>
      <c r="N226" s="8" t="s">
        <v>180</v>
      </c>
      <c r="O226" s="33">
        <v>0.6</v>
      </c>
      <c r="P226" s="33" t="s">
        <v>185</v>
      </c>
      <c r="Q226" s="35">
        <v>0.53</v>
      </c>
      <c r="R226" s="35" t="s">
        <v>185</v>
      </c>
      <c r="S226" s="76">
        <v>0.25</v>
      </c>
      <c r="T226" s="76" t="s">
        <v>188</v>
      </c>
      <c r="U226" s="41">
        <v>0.25</v>
      </c>
      <c r="V226" s="41" t="s">
        <v>188</v>
      </c>
    </row>
    <row r="227" spans="1:22" x14ac:dyDescent="0.2">
      <c r="A227" s="5" t="s">
        <v>435</v>
      </c>
      <c r="B227" s="5">
        <v>65</v>
      </c>
      <c r="C227" s="6" t="str">
        <f t="shared" si="3"/>
        <v>Adulto Mayor</v>
      </c>
      <c r="D227" s="5" t="s">
        <v>41</v>
      </c>
      <c r="E227" s="5" t="s">
        <v>46</v>
      </c>
      <c r="F227" s="5" t="s">
        <v>43</v>
      </c>
      <c r="G227" s="5" t="s">
        <v>47</v>
      </c>
      <c r="H227" s="5" t="s">
        <v>51</v>
      </c>
      <c r="I227" s="5" t="s">
        <v>45</v>
      </c>
      <c r="J227" s="5">
        <v>2011</v>
      </c>
      <c r="K227" s="32"/>
      <c r="L227" s="7">
        <v>0.75</v>
      </c>
      <c r="M227" s="8" t="s">
        <v>178</v>
      </c>
      <c r="N227" s="8" t="s">
        <v>177</v>
      </c>
      <c r="O227" s="33">
        <v>0.52</v>
      </c>
      <c r="P227" s="33" t="s">
        <v>185</v>
      </c>
      <c r="Q227" s="35">
        <v>0</v>
      </c>
      <c r="R227" s="35" t="s">
        <v>188</v>
      </c>
      <c r="S227" s="76">
        <v>0.25</v>
      </c>
      <c r="T227" s="76" t="s">
        <v>188</v>
      </c>
      <c r="U227" s="41">
        <v>0</v>
      </c>
      <c r="V227" s="41" t="s">
        <v>188</v>
      </c>
    </row>
    <row r="228" spans="1:22" x14ac:dyDescent="0.2">
      <c r="A228" s="5" t="s">
        <v>436</v>
      </c>
      <c r="B228" s="5">
        <v>65</v>
      </c>
      <c r="C228" s="6" t="str">
        <f t="shared" si="3"/>
        <v>Adulto Mayor</v>
      </c>
      <c r="D228" s="5" t="s">
        <v>41</v>
      </c>
      <c r="E228" s="5" t="s">
        <v>102</v>
      </c>
      <c r="F228" s="5" t="s">
        <v>43</v>
      </c>
      <c r="G228" s="5" t="s">
        <v>44</v>
      </c>
      <c r="H228" s="5" t="s">
        <v>45</v>
      </c>
      <c r="I228" s="5" t="s">
        <v>45</v>
      </c>
      <c r="J228" s="5">
        <v>2012</v>
      </c>
      <c r="K228" s="32"/>
      <c r="L228" s="7">
        <v>0.64</v>
      </c>
      <c r="M228" s="8" t="s">
        <v>178</v>
      </c>
      <c r="N228" s="8" t="s">
        <v>177</v>
      </c>
      <c r="O228" s="33">
        <v>0.78</v>
      </c>
      <c r="P228" s="33" t="s">
        <v>186</v>
      </c>
      <c r="Q228" s="35">
        <v>0.31</v>
      </c>
      <c r="R228" s="35" t="s">
        <v>187</v>
      </c>
      <c r="S228" s="76">
        <v>0.5</v>
      </c>
      <c r="T228" s="76" t="s">
        <v>187</v>
      </c>
      <c r="U228" s="41">
        <v>0.25</v>
      </c>
      <c r="V228" s="41" t="s">
        <v>188</v>
      </c>
    </row>
    <row r="229" spans="1:22" x14ac:dyDescent="0.2">
      <c r="A229" s="5" t="s">
        <v>437</v>
      </c>
      <c r="B229" s="5">
        <v>22</v>
      </c>
      <c r="C229" s="6" t="str">
        <f t="shared" si="3"/>
        <v>Adulto Joven</v>
      </c>
      <c r="D229" s="5" t="s">
        <v>41</v>
      </c>
      <c r="E229" s="5" t="s">
        <v>42</v>
      </c>
      <c r="F229" s="5" t="s">
        <v>43</v>
      </c>
      <c r="G229" s="5" t="s">
        <v>70</v>
      </c>
      <c r="H229" s="5" t="s">
        <v>45</v>
      </c>
      <c r="I229" s="5" t="s">
        <v>45</v>
      </c>
      <c r="J229" s="5">
        <v>2011</v>
      </c>
      <c r="K229" s="32"/>
      <c r="L229" s="7">
        <v>0.71</v>
      </c>
      <c r="M229" s="8" t="s">
        <v>178</v>
      </c>
      <c r="N229" s="8" t="s">
        <v>177</v>
      </c>
      <c r="O229" s="33">
        <v>0.77</v>
      </c>
      <c r="P229" s="33" t="s">
        <v>186</v>
      </c>
      <c r="Q229" s="35">
        <v>0</v>
      </c>
      <c r="R229" s="35" t="s">
        <v>188</v>
      </c>
      <c r="S229" s="76">
        <v>0.75</v>
      </c>
      <c r="T229" s="76" t="s">
        <v>185</v>
      </c>
      <c r="U229" s="41">
        <v>0.5</v>
      </c>
      <c r="V229" s="41" t="s">
        <v>187</v>
      </c>
    </row>
  </sheetData>
  <mergeCells count="5">
    <mergeCell ref="L2:N2"/>
    <mergeCell ref="O2:P2"/>
    <mergeCell ref="Q2:R2"/>
    <mergeCell ref="S2:T2"/>
    <mergeCell ref="U2:V2"/>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E7549-56E2-45C3-9497-4873CD1FD81A}">
  <sheetPr>
    <tabColor rgb="FFFFC000"/>
  </sheetPr>
  <dimension ref="A1:R229"/>
  <sheetViews>
    <sheetView topLeftCell="J1" workbookViewId="0">
      <selection activeCell="R4" sqref="R4"/>
    </sheetView>
  </sheetViews>
  <sheetFormatPr defaultRowHeight="12.75" x14ac:dyDescent="0.2"/>
  <cols>
    <col min="1" max="11" width="21.5703125" style="1" customWidth="1"/>
    <col min="12" max="12" width="16.28515625" style="27" customWidth="1"/>
    <col min="13" max="13" width="22" style="27" customWidth="1"/>
    <col min="14" max="14" width="20.28515625" style="27" customWidth="1"/>
    <col min="15" max="15" width="20.7109375" style="74" customWidth="1"/>
    <col min="16" max="16" width="20.28515625" style="27" customWidth="1"/>
    <col min="17" max="17" width="19" style="27" customWidth="1"/>
    <col min="18" max="16384" width="9.140625" style="1"/>
  </cols>
  <sheetData>
    <row r="1" spans="1:18" x14ac:dyDescent="0.2">
      <c r="A1" s="1">
        <v>1</v>
      </c>
      <c r="B1" s="1">
        <v>2</v>
      </c>
      <c r="C1" s="1">
        <v>3</v>
      </c>
      <c r="D1" s="1">
        <v>4</v>
      </c>
      <c r="E1" s="1">
        <v>5</v>
      </c>
      <c r="F1" s="1">
        <v>6</v>
      </c>
      <c r="G1" s="1">
        <v>7</v>
      </c>
      <c r="H1" s="1">
        <v>8</v>
      </c>
      <c r="I1" s="1">
        <v>9</v>
      </c>
      <c r="J1" s="1">
        <v>10</v>
      </c>
      <c r="K1" s="32" t="e">
        <f>ROUND(#REF!,2)</f>
        <v>#REF!</v>
      </c>
      <c r="L1" s="77" t="s">
        <v>14</v>
      </c>
      <c r="M1" s="86" t="s">
        <v>189</v>
      </c>
      <c r="N1" s="86"/>
      <c r="O1" s="86"/>
      <c r="P1" s="86"/>
    </row>
    <row r="2" spans="1:18" ht="48" customHeight="1" x14ac:dyDescent="0.2">
      <c r="L2" s="77"/>
      <c r="M2" s="28" t="s">
        <v>133</v>
      </c>
      <c r="N2" s="37" t="s">
        <v>146</v>
      </c>
      <c r="O2" s="71" t="s">
        <v>157</v>
      </c>
      <c r="P2" s="49" t="s">
        <v>167</v>
      </c>
      <c r="Q2" s="55" t="s">
        <v>189</v>
      </c>
    </row>
    <row r="3" spans="1:18" x14ac:dyDescent="0.2">
      <c r="A3" s="1" t="s">
        <v>15</v>
      </c>
      <c r="B3" s="1" t="s">
        <v>16</v>
      </c>
      <c r="C3" s="1" t="s">
        <v>17</v>
      </c>
      <c r="D3" s="1" t="s">
        <v>18</v>
      </c>
      <c r="E3" s="1" t="s">
        <v>19</v>
      </c>
      <c r="F3" s="1" t="s">
        <v>20</v>
      </c>
      <c r="G3" s="1" t="s">
        <v>21</v>
      </c>
      <c r="H3" s="1" t="s">
        <v>22</v>
      </c>
      <c r="I3" s="1" t="s">
        <v>23</v>
      </c>
      <c r="J3" s="1" t="s">
        <v>24</v>
      </c>
      <c r="K3" s="3"/>
      <c r="L3" s="4" t="s">
        <v>39</v>
      </c>
      <c r="M3" s="34" t="s">
        <v>39</v>
      </c>
      <c r="N3" s="52" t="s">
        <v>39</v>
      </c>
      <c r="O3" s="72" t="s">
        <v>39</v>
      </c>
      <c r="P3" s="54" t="s">
        <v>39</v>
      </c>
      <c r="Q3" s="56" t="s">
        <v>39</v>
      </c>
    </row>
    <row r="4" spans="1:18" x14ac:dyDescent="0.2">
      <c r="A4" s="5" t="s">
        <v>212</v>
      </c>
      <c r="B4" s="5">
        <v>55</v>
      </c>
      <c r="C4" s="6" t="str">
        <f>IF((B4&lt;18),"Niño/Adolescente",(IF(AND((B4&gt;17),(B4&lt;30)),"Adulto Joven",(IF(AND((B4&gt;29),(B4&lt;60)),"Adulto","Adulto Mayor")))))</f>
        <v>Adulto</v>
      </c>
      <c r="D4" s="5" t="s">
        <v>41</v>
      </c>
      <c r="E4" s="5" t="s">
        <v>42</v>
      </c>
      <c r="F4" s="5" t="s">
        <v>43</v>
      </c>
      <c r="G4" s="5" t="s">
        <v>44</v>
      </c>
      <c r="H4" s="5" t="s">
        <v>45</v>
      </c>
      <c r="I4" s="5" t="s">
        <v>45</v>
      </c>
      <c r="J4" s="5">
        <v>2017</v>
      </c>
      <c r="K4" s="32"/>
      <c r="L4" s="57">
        <v>0.79</v>
      </c>
      <c r="M4" s="34">
        <v>0.75</v>
      </c>
      <c r="N4" s="36">
        <v>0</v>
      </c>
      <c r="O4" s="73">
        <v>0.25</v>
      </c>
      <c r="P4" s="42">
        <v>0.25</v>
      </c>
      <c r="Q4" s="58">
        <v>0.31</v>
      </c>
      <c r="R4" s="1">
        <f>(M4+N4+O4+P4)/4</f>
        <v>0.3125</v>
      </c>
    </row>
    <row r="5" spans="1:18" x14ac:dyDescent="0.2">
      <c r="A5" s="5" t="s">
        <v>213</v>
      </c>
      <c r="B5" s="5">
        <v>18</v>
      </c>
      <c r="C5" s="6" t="str">
        <f t="shared" ref="C5:C68" si="0">IF((B5&lt;18),"Niño/Adolescente",(IF(AND((B5&gt;17),(B5&lt;30)),"Adulto Joven",(IF(AND((B5&gt;29),(B5&lt;60)),"Adulto","Adulto Mayor")))))</f>
        <v>Adulto Joven</v>
      </c>
      <c r="D5" s="5" t="s">
        <v>41</v>
      </c>
      <c r="E5" s="5" t="s">
        <v>46</v>
      </c>
      <c r="F5" s="5" t="s">
        <v>43</v>
      </c>
      <c r="G5" s="5" t="s">
        <v>47</v>
      </c>
      <c r="H5" s="5" t="s">
        <v>45</v>
      </c>
      <c r="I5" s="5" t="s">
        <v>45</v>
      </c>
      <c r="J5" s="5">
        <v>2016</v>
      </c>
      <c r="K5" s="32"/>
      <c r="L5" s="57">
        <v>0.64</v>
      </c>
      <c r="M5" s="34">
        <v>0.59</v>
      </c>
      <c r="N5" s="36">
        <v>0</v>
      </c>
      <c r="O5" s="73">
        <v>0.5</v>
      </c>
      <c r="P5" s="42">
        <v>0</v>
      </c>
      <c r="Q5" s="58">
        <v>0.27</v>
      </c>
    </row>
    <row r="6" spans="1:18" x14ac:dyDescent="0.2">
      <c r="A6" s="5" t="s">
        <v>214</v>
      </c>
      <c r="B6" s="5">
        <v>25</v>
      </c>
      <c r="C6" s="6" t="str">
        <f t="shared" si="0"/>
        <v>Adulto Joven</v>
      </c>
      <c r="D6" s="5" t="s">
        <v>48</v>
      </c>
      <c r="E6" s="5" t="s">
        <v>42</v>
      </c>
      <c r="F6" s="5" t="s">
        <v>43</v>
      </c>
      <c r="G6" s="5" t="s">
        <v>44</v>
      </c>
      <c r="H6" s="5" t="s">
        <v>49</v>
      </c>
      <c r="I6" s="5" t="s">
        <v>45</v>
      </c>
      <c r="J6" s="5">
        <v>2011</v>
      </c>
      <c r="K6" s="32"/>
      <c r="L6" s="57">
        <v>0.79</v>
      </c>
      <c r="M6" s="34">
        <v>0.56000000000000005</v>
      </c>
      <c r="N6" s="36">
        <v>0</v>
      </c>
      <c r="O6" s="73">
        <v>0.75</v>
      </c>
      <c r="P6" s="42">
        <v>0.25</v>
      </c>
      <c r="Q6" s="58">
        <v>0.39</v>
      </c>
    </row>
    <row r="7" spans="1:18" x14ac:dyDescent="0.2">
      <c r="A7" s="5" t="s">
        <v>215</v>
      </c>
      <c r="B7" s="5">
        <v>23</v>
      </c>
      <c r="C7" s="6" t="str">
        <f t="shared" si="0"/>
        <v>Adulto Joven</v>
      </c>
      <c r="D7" s="5" t="s">
        <v>48</v>
      </c>
      <c r="E7" s="5" t="s">
        <v>42</v>
      </c>
      <c r="F7" s="5" t="s">
        <v>43</v>
      </c>
      <c r="G7" s="5" t="s">
        <v>44</v>
      </c>
      <c r="H7" s="5" t="s">
        <v>45</v>
      </c>
      <c r="I7" s="5" t="s">
        <v>45</v>
      </c>
      <c r="J7" s="5">
        <v>2010</v>
      </c>
      <c r="K7" s="32"/>
      <c r="L7" s="57">
        <v>0.5</v>
      </c>
      <c r="M7" s="34">
        <v>0.79</v>
      </c>
      <c r="N7" s="36">
        <v>0</v>
      </c>
      <c r="O7" s="73">
        <v>1</v>
      </c>
      <c r="P7" s="42">
        <v>0.25</v>
      </c>
      <c r="Q7" s="58">
        <v>0.51</v>
      </c>
    </row>
    <row r="8" spans="1:18" x14ac:dyDescent="0.2">
      <c r="A8" s="5" t="s">
        <v>216</v>
      </c>
      <c r="B8" s="5">
        <v>22</v>
      </c>
      <c r="C8" s="6" t="str">
        <f t="shared" si="0"/>
        <v>Adulto Joven</v>
      </c>
      <c r="D8" s="5" t="s">
        <v>48</v>
      </c>
      <c r="E8" s="5" t="s">
        <v>42</v>
      </c>
      <c r="F8" s="5" t="s">
        <v>50</v>
      </c>
      <c r="G8" s="5" t="s">
        <v>47</v>
      </c>
      <c r="H8" s="5" t="s">
        <v>49</v>
      </c>
      <c r="I8" s="5" t="s">
        <v>51</v>
      </c>
      <c r="J8" s="5">
        <v>2010</v>
      </c>
      <c r="K8" s="32"/>
      <c r="L8" s="57">
        <v>0.71</v>
      </c>
      <c r="M8" s="34">
        <v>0.89</v>
      </c>
      <c r="N8" s="36">
        <v>0</v>
      </c>
      <c r="O8" s="73">
        <v>0.75</v>
      </c>
      <c r="P8" s="42">
        <v>0.25</v>
      </c>
      <c r="Q8" s="58">
        <v>0.47</v>
      </c>
    </row>
    <row r="9" spans="1:18" x14ac:dyDescent="0.2">
      <c r="A9" s="5" t="s">
        <v>217</v>
      </c>
      <c r="B9" s="5">
        <v>23</v>
      </c>
      <c r="C9" s="6" t="str">
        <f t="shared" si="0"/>
        <v>Adulto Joven</v>
      </c>
      <c r="D9" s="5" t="s">
        <v>48</v>
      </c>
      <c r="E9" s="5" t="s">
        <v>42</v>
      </c>
      <c r="F9" s="5" t="s">
        <v>50</v>
      </c>
      <c r="G9" s="5" t="s">
        <v>44</v>
      </c>
      <c r="H9" s="5" t="s">
        <v>45</v>
      </c>
      <c r="I9" s="5" t="s">
        <v>49</v>
      </c>
      <c r="J9" s="5">
        <v>2014</v>
      </c>
      <c r="K9" s="32"/>
      <c r="L9" s="57">
        <v>0.79</v>
      </c>
      <c r="M9" s="34">
        <v>0.8</v>
      </c>
      <c r="N9" s="36">
        <v>0.45</v>
      </c>
      <c r="O9" s="73">
        <v>0.75</v>
      </c>
      <c r="P9" s="42">
        <v>0.25</v>
      </c>
      <c r="Q9" s="58">
        <v>0.56000000000000005</v>
      </c>
    </row>
    <row r="10" spans="1:18" x14ac:dyDescent="0.2">
      <c r="A10" s="5" t="s">
        <v>218</v>
      </c>
      <c r="B10" s="5">
        <v>19</v>
      </c>
      <c r="C10" s="6" t="str">
        <f t="shared" si="0"/>
        <v>Adulto Joven</v>
      </c>
      <c r="D10" s="5" t="s">
        <v>41</v>
      </c>
      <c r="E10" s="5" t="s">
        <v>42</v>
      </c>
      <c r="F10" s="5" t="s">
        <v>43</v>
      </c>
      <c r="G10" s="5" t="s">
        <v>44</v>
      </c>
      <c r="H10" s="5" t="s">
        <v>45</v>
      </c>
      <c r="I10" s="5" t="s">
        <v>45</v>
      </c>
      <c r="J10" s="5">
        <v>2014</v>
      </c>
      <c r="K10" s="32"/>
      <c r="L10" s="57">
        <v>0.71</v>
      </c>
      <c r="M10" s="34">
        <v>0.7</v>
      </c>
      <c r="N10" s="36">
        <v>0</v>
      </c>
      <c r="O10" s="73">
        <v>0</v>
      </c>
      <c r="P10" s="42">
        <v>0</v>
      </c>
      <c r="Q10" s="58">
        <v>0.18</v>
      </c>
    </row>
    <row r="11" spans="1:18" x14ac:dyDescent="0.2">
      <c r="A11" s="5" t="s">
        <v>219</v>
      </c>
      <c r="B11" s="5">
        <v>19</v>
      </c>
      <c r="C11" s="6" t="str">
        <f t="shared" si="0"/>
        <v>Adulto Joven</v>
      </c>
      <c r="D11" s="5" t="s">
        <v>41</v>
      </c>
      <c r="E11" s="5" t="s">
        <v>53</v>
      </c>
      <c r="F11" s="5" t="s">
        <v>43</v>
      </c>
      <c r="G11" s="5" t="s">
        <v>47</v>
      </c>
      <c r="H11" s="5" t="s">
        <v>51</v>
      </c>
      <c r="I11" s="5" t="s">
        <v>45</v>
      </c>
      <c r="J11" s="5">
        <v>2012</v>
      </c>
      <c r="K11" s="32"/>
      <c r="L11" s="57">
        <v>0.71</v>
      </c>
      <c r="M11" s="34">
        <v>0.5</v>
      </c>
      <c r="N11" s="36">
        <v>0</v>
      </c>
      <c r="O11" s="73">
        <v>0.5</v>
      </c>
      <c r="P11" s="42">
        <v>0</v>
      </c>
      <c r="Q11" s="58">
        <v>0.25</v>
      </c>
    </row>
    <row r="12" spans="1:18" x14ac:dyDescent="0.2">
      <c r="A12" s="5" t="s">
        <v>220</v>
      </c>
      <c r="B12" s="5">
        <v>20</v>
      </c>
      <c r="C12" s="6" t="str">
        <f t="shared" si="0"/>
        <v>Adulto Joven</v>
      </c>
      <c r="D12" s="5" t="s">
        <v>41</v>
      </c>
      <c r="E12" s="5" t="s">
        <v>42</v>
      </c>
      <c r="F12" s="5" t="s">
        <v>43</v>
      </c>
      <c r="G12" s="5" t="s">
        <v>47</v>
      </c>
      <c r="H12" s="5" t="s">
        <v>51</v>
      </c>
      <c r="I12" s="5" t="s">
        <v>45</v>
      </c>
      <c r="J12" s="5">
        <v>2015</v>
      </c>
      <c r="K12" s="32"/>
      <c r="L12" s="57">
        <v>0.61</v>
      </c>
      <c r="M12" s="34">
        <v>0.75</v>
      </c>
      <c r="N12" s="36">
        <v>0</v>
      </c>
      <c r="O12" s="73">
        <v>0</v>
      </c>
      <c r="P12" s="42">
        <v>0.25</v>
      </c>
      <c r="Q12" s="58">
        <v>0.25</v>
      </c>
    </row>
    <row r="13" spans="1:18" x14ac:dyDescent="0.2">
      <c r="A13" s="5" t="s">
        <v>221</v>
      </c>
      <c r="B13" s="5">
        <v>18</v>
      </c>
      <c r="C13" s="6" t="str">
        <f t="shared" si="0"/>
        <v>Adulto Joven</v>
      </c>
      <c r="D13" s="5" t="s">
        <v>48</v>
      </c>
      <c r="E13" s="5" t="s">
        <v>42</v>
      </c>
      <c r="F13" s="5" t="s">
        <v>43</v>
      </c>
      <c r="G13" s="5" t="s">
        <v>47</v>
      </c>
      <c r="H13" s="5" t="s">
        <v>45</v>
      </c>
      <c r="I13" s="5" t="s">
        <v>45</v>
      </c>
      <c r="J13" s="5">
        <v>2010</v>
      </c>
      <c r="K13" s="32"/>
      <c r="L13" s="57">
        <v>0.86</v>
      </c>
      <c r="M13" s="34">
        <v>0.65</v>
      </c>
      <c r="N13" s="36">
        <v>0</v>
      </c>
      <c r="O13" s="73">
        <v>0.25</v>
      </c>
      <c r="P13" s="42">
        <v>0.25</v>
      </c>
      <c r="Q13" s="58">
        <v>0.28999999999999998</v>
      </c>
    </row>
    <row r="14" spans="1:18" x14ac:dyDescent="0.2">
      <c r="A14" s="5" t="s">
        <v>222</v>
      </c>
      <c r="B14" s="5">
        <v>20</v>
      </c>
      <c r="C14" s="6" t="str">
        <f t="shared" si="0"/>
        <v>Adulto Joven</v>
      </c>
      <c r="D14" s="5" t="s">
        <v>48</v>
      </c>
      <c r="E14" s="5" t="s">
        <v>57</v>
      </c>
      <c r="F14" s="5" t="s">
        <v>43</v>
      </c>
      <c r="G14" s="5" t="s">
        <v>44</v>
      </c>
      <c r="H14" s="5" t="s">
        <v>51</v>
      </c>
      <c r="I14" s="5" t="s">
        <v>45</v>
      </c>
      <c r="J14" s="5">
        <v>2012</v>
      </c>
      <c r="K14" s="32"/>
      <c r="L14" s="57">
        <v>0.61</v>
      </c>
      <c r="M14" s="34">
        <v>0.72</v>
      </c>
      <c r="N14" s="36">
        <v>0</v>
      </c>
      <c r="O14" s="73">
        <v>0.5</v>
      </c>
      <c r="P14" s="42">
        <v>0.25</v>
      </c>
      <c r="Q14" s="58">
        <v>0.37</v>
      </c>
    </row>
    <row r="15" spans="1:18" x14ac:dyDescent="0.2">
      <c r="A15" s="5" t="s">
        <v>223</v>
      </c>
      <c r="B15" s="5">
        <v>19</v>
      </c>
      <c r="C15" s="6" t="str">
        <f t="shared" si="0"/>
        <v>Adulto Joven</v>
      </c>
      <c r="D15" s="5" t="s">
        <v>41</v>
      </c>
      <c r="E15" s="5" t="s">
        <v>59</v>
      </c>
      <c r="F15" s="5" t="s">
        <v>43</v>
      </c>
      <c r="G15" s="5" t="s">
        <v>47</v>
      </c>
      <c r="H15" s="5" t="s">
        <v>45</v>
      </c>
      <c r="I15" s="5" t="s">
        <v>45</v>
      </c>
      <c r="J15" s="5">
        <v>2011</v>
      </c>
      <c r="K15" s="32"/>
      <c r="L15" s="57">
        <v>0.56999999999999995</v>
      </c>
      <c r="M15" s="34">
        <v>0.39</v>
      </c>
      <c r="N15" s="36">
        <v>0</v>
      </c>
      <c r="O15" s="73">
        <v>0.75</v>
      </c>
      <c r="P15" s="42">
        <v>0</v>
      </c>
      <c r="Q15" s="58">
        <v>0.28999999999999998</v>
      </c>
    </row>
    <row r="16" spans="1:18" x14ac:dyDescent="0.2">
      <c r="A16" s="5" t="s">
        <v>224</v>
      </c>
      <c r="B16" s="5">
        <v>48</v>
      </c>
      <c r="C16" s="6" t="str">
        <f t="shared" si="0"/>
        <v>Adulto</v>
      </c>
      <c r="D16" s="5" t="s">
        <v>41</v>
      </c>
      <c r="E16" s="5" t="s">
        <v>60</v>
      </c>
      <c r="F16" s="5" t="s">
        <v>43</v>
      </c>
      <c r="G16" s="5" t="s">
        <v>47</v>
      </c>
      <c r="H16" s="5" t="s">
        <v>51</v>
      </c>
      <c r="I16" s="5" t="s">
        <v>51</v>
      </c>
      <c r="J16" s="5">
        <v>2017</v>
      </c>
      <c r="K16" s="32"/>
      <c r="L16" s="57">
        <v>0.54</v>
      </c>
      <c r="M16" s="34">
        <v>0.4</v>
      </c>
      <c r="N16" s="36">
        <v>0</v>
      </c>
      <c r="O16" s="73">
        <v>0</v>
      </c>
      <c r="P16" s="42">
        <v>0</v>
      </c>
      <c r="Q16" s="58">
        <v>0.1</v>
      </c>
    </row>
    <row r="17" spans="1:17" x14ac:dyDescent="0.2">
      <c r="A17" s="5" t="s">
        <v>225</v>
      </c>
      <c r="B17" s="5">
        <v>20</v>
      </c>
      <c r="C17" s="6" t="str">
        <f t="shared" si="0"/>
        <v>Adulto Joven</v>
      </c>
      <c r="D17" s="5" t="s">
        <v>48</v>
      </c>
      <c r="E17" s="5" t="s">
        <v>46</v>
      </c>
      <c r="F17" s="5" t="s">
        <v>50</v>
      </c>
      <c r="G17" s="5" t="s">
        <v>44</v>
      </c>
      <c r="H17" s="5" t="s">
        <v>51</v>
      </c>
      <c r="I17" s="5" t="s">
        <v>45</v>
      </c>
      <c r="J17" s="5">
        <v>2011</v>
      </c>
      <c r="K17" s="32"/>
      <c r="L17" s="57">
        <v>0.75</v>
      </c>
      <c r="M17" s="34">
        <v>0.78</v>
      </c>
      <c r="N17" s="36">
        <v>0</v>
      </c>
      <c r="O17" s="73">
        <v>0.5</v>
      </c>
      <c r="P17" s="42">
        <v>0</v>
      </c>
      <c r="Q17" s="58">
        <v>0.32</v>
      </c>
    </row>
    <row r="18" spans="1:17" x14ac:dyDescent="0.2">
      <c r="A18" s="5" t="s">
        <v>226</v>
      </c>
      <c r="B18" s="5">
        <v>19</v>
      </c>
      <c r="C18" s="6" t="str">
        <f t="shared" si="0"/>
        <v>Adulto Joven</v>
      </c>
      <c r="D18" s="5" t="s">
        <v>48</v>
      </c>
      <c r="E18" s="5" t="s">
        <v>61</v>
      </c>
      <c r="F18" s="5" t="s">
        <v>50</v>
      </c>
      <c r="G18" s="5" t="s">
        <v>44</v>
      </c>
      <c r="H18" s="5" t="s">
        <v>51</v>
      </c>
      <c r="I18" s="5" t="s">
        <v>51</v>
      </c>
      <c r="J18" s="5">
        <v>2011</v>
      </c>
      <c r="K18" s="32"/>
      <c r="L18" s="57">
        <v>0.39</v>
      </c>
      <c r="M18" s="34">
        <v>0.7</v>
      </c>
      <c r="N18" s="36">
        <v>0</v>
      </c>
      <c r="O18" s="73">
        <v>0.75</v>
      </c>
      <c r="P18" s="42">
        <v>0</v>
      </c>
      <c r="Q18" s="58">
        <v>0.36</v>
      </c>
    </row>
    <row r="19" spans="1:17" x14ac:dyDescent="0.2">
      <c r="A19" s="5" t="s">
        <v>227</v>
      </c>
      <c r="B19" s="5">
        <v>41</v>
      </c>
      <c r="C19" s="6" t="str">
        <f t="shared" si="0"/>
        <v>Adulto</v>
      </c>
      <c r="D19" s="5" t="s">
        <v>48</v>
      </c>
      <c r="E19" s="5" t="s">
        <v>42</v>
      </c>
      <c r="F19" s="5" t="s">
        <v>43</v>
      </c>
      <c r="G19" s="5" t="s">
        <v>47</v>
      </c>
      <c r="H19" s="5" t="s">
        <v>51</v>
      </c>
      <c r="I19" s="5" t="s">
        <v>51</v>
      </c>
      <c r="J19" s="5">
        <v>2016</v>
      </c>
      <c r="K19" s="32"/>
      <c r="L19" s="57">
        <v>0.79</v>
      </c>
      <c r="M19" s="34">
        <v>0.41</v>
      </c>
      <c r="N19" s="36">
        <v>0</v>
      </c>
      <c r="O19" s="73">
        <v>0</v>
      </c>
      <c r="P19" s="42">
        <v>0</v>
      </c>
      <c r="Q19" s="58">
        <v>0.1</v>
      </c>
    </row>
    <row r="20" spans="1:17" x14ac:dyDescent="0.2">
      <c r="A20" s="5" t="s">
        <v>228</v>
      </c>
      <c r="B20" s="5">
        <v>19</v>
      </c>
      <c r="C20" s="6" t="str">
        <f t="shared" si="0"/>
        <v>Adulto Joven</v>
      </c>
      <c r="D20" s="5" t="s">
        <v>48</v>
      </c>
      <c r="E20" s="5" t="s">
        <v>46</v>
      </c>
      <c r="F20" s="5" t="s">
        <v>43</v>
      </c>
      <c r="G20" s="5" t="s">
        <v>47</v>
      </c>
      <c r="H20" s="5" t="s">
        <v>45</v>
      </c>
      <c r="I20" s="5" t="s">
        <v>45</v>
      </c>
      <c r="J20" s="5">
        <v>2011</v>
      </c>
      <c r="K20" s="32"/>
      <c r="L20" s="57">
        <v>0.71</v>
      </c>
      <c r="M20" s="34">
        <v>0.75</v>
      </c>
      <c r="N20" s="36">
        <v>0.53</v>
      </c>
      <c r="O20" s="73">
        <v>0.5</v>
      </c>
      <c r="P20" s="42">
        <v>0</v>
      </c>
      <c r="Q20" s="58">
        <v>0.45</v>
      </c>
    </row>
    <row r="21" spans="1:17" x14ac:dyDescent="0.2">
      <c r="A21" s="5" t="s">
        <v>229</v>
      </c>
      <c r="B21" s="5">
        <v>22</v>
      </c>
      <c r="C21" s="6" t="str">
        <f t="shared" si="0"/>
        <v>Adulto Joven</v>
      </c>
      <c r="D21" s="5" t="s">
        <v>48</v>
      </c>
      <c r="E21" s="5" t="s">
        <v>62</v>
      </c>
      <c r="F21" s="5" t="s">
        <v>43</v>
      </c>
      <c r="G21" s="5" t="s">
        <v>47</v>
      </c>
      <c r="H21" s="5" t="s">
        <v>45</v>
      </c>
      <c r="I21" s="5" t="s">
        <v>51</v>
      </c>
      <c r="J21" s="5">
        <v>2012</v>
      </c>
      <c r="K21" s="32"/>
      <c r="L21" s="57">
        <v>0.71</v>
      </c>
      <c r="M21" s="34">
        <v>0.52</v>
      </c>
      <c r="N21" s="36">
        <v>0</v>
      </c>
      <c r="O21" s="73">
        <v>0.5</v>
      </c>
      <c r="P21" s="42">
        <v>0</v>
      </c>
      <c r="Q21" s="58">
        <v>0.26</v>
      </c>
    </row>
    <row r="22" spans="1:17" x14ac:dyDescent="0.2">
      <c r="A22" s="5" t="s">
        <v>230</v>
      </c>
      <c r="B22" s="5">
        <v>22</v>
      </c>
      <c r="C22" s="6" t="str">
        <f t="shared" si="0"/>
        <v>Adulto Joven</v>
      </c>
      <c r="D22" s="5" t="s">
        <v>48</v>
      </c>
      <c r="E22" s="5" t="s">
        <v>63</v>
      </c>
      <c r="F22" s="5" t="s">
        <v>43</v>
      </c>
      <c r="G22" s="5" t="s">
        <v>47</v>
      </c>
      <c r="H22" s="5" t="s">
        <v>45</v>
      </c>
      <c r="I22" s="5" t="s">
        <v>51</v>
      </c>
      <c r="J22" s="5">
        <v>2011</v>
      </c>
      <c r="K22" s="32"/>
      <c r="L22" s="57">
        <v>0.75</v>
      </c>
      <c r="M22" s="34">
        <v>0.47</v>
      </c>
      <c r="N22" s="36">
        <v>0</v>
      </c>
      <c r="O22" s="73">
        <v>0.75</v>
      </c>
      <c r="P22" s="42">
        <v>0</v>
      </c>
      <c r="Q22" s="58">
        <v>0.31</v>
      </c>
    </row>
    <row r="23" spans="1:17" x14ac:dyDescent="0.2">
      <c r="A23" s="5" t="s">
        <v>231</v>
      </c>
      <c r="B23" s="5">
        <v>23</v>
      </c>
      <c r="C23" s="6" t="str">
        <f t="shared" si="0"/>
        <v>Adulto Joven</v>
      </c>
      <c r="D23" s="5" t="s">
        <v>48</v>
      </c>
      <c r="E23" s="5" t="s">
        <v>42</v>
      </c>
      <c r="F23" s="5" t="s">
        <v>43</v>
      </c>
      <c r="G23" s="5" t="s">
        <v>44</v>
      </c>
      <c r="H23" s="5" t="s">
        <v>45</v>
      </c>
      <c r="I23" s="5" t="s">
        <v>51</v>
      </c>
      <c r="J23" s="5">
        <v>2012</v>
      </c>
      <c r="K23" s="32"/>
      <c r="L23" s="57">
        <v>0.71</v>
      </c>
      <c r="M23" s="34">
        <v>0.79</v>
      </c>
      <c r="N23" s="36">
        <v>0</v>
      </c>
      <c r="O23" s="73">
        <v>0.25</v>
      </c>
      <c r="P23" s="42">
        <v>0</v>
      </c>
      <c r="Q23" s="58">
        <v>0.26</v>
      </c>
    </row>
    <row r="24" spans="1:17" x14ac:dyDescent="0.2">
      <c r="A24" s="5" t="s">
        <v>232</v>
      </c>
      <c r="B24" s="5">
        <v>23</v>
      </c>
      <c r="C24" s="6" t="str">
        <f t="shared" si="0"/>
        <v>Adulto Joven</v>
      </c>
      <c r="D24" s="5" t="s">
        <v>48</v>
      </c>
      <c r="E24" s="5" t="s">
        <v>64</v>
      </c>
      <c r="F24" s="5" t="s">
        <v>50</v>
      </c>
      <c r="G24" s="5" t="s">
        <v>44</v>
      </c>
      <c r="H24" s="5" t="s">
        <v>45</v>
      </c>
      <c r="I24" s="5" t="s">
        <v>45</v>
      </c>
      <c r="J24" s="5">
        <v>2012</v>
      </c>
      <c r="K24" s="32"/>
      <c r="L24" s="57">
        <v>0.89</v>
      </c>
      <c r="M24" s="34">
        <v>0.63</v>
      </c>
      <c r="N24" s="36">
        <v>0</v>
      </c>
      <c r="O24" s="73">
        <v>0</v>
      </c>
      <c r="P24" s="42">
        <v>0.25</v>
      </c>
      <c r="Q24" s="58">
        <v>0.22</v>
      </c>
    </row>
    <row r="25" spans="1:17" x14ac:dyDescent="0.2">
      <c r="A25" s="5" t="s">
        <v>233</v>
      </c>
      <c r="B25" s="5">
        <v>22</v>
      </c>
      <c r="C25" s="6" t="str">
        <f t="shared" si="0"/>
        <v>Adulto Joven</v>
      </c>
      <c r="D25" s="5" t="s">
        <v>41</v>
      </c>
      <c r="E25" s="5" t="s">
        <v>42</v>
      </c>
      <c r="F25" s="5" t="s">
        <v>43</v>
      </c>
      <c r="G25" s="5" t="s">
        <v>44</v>
      </c>
      <c r="H25" s="5" t="s">
        <v>51</v>
      </c>
      <c r="I25" s="5" t="s">
        <v>65</v>
      </c>
      <c r="J25" s="5">
        <v>2015</v>
      </c>
      <c r="K25" s="32"/>
      <c r="L25" s="57">
        <v>0.82</v>
      </c>
      <c r="M25" s="34">
        <v>0.49</v>
      </c>
      <c r="N25" s="36">
        <v>0.1</v>
      </c>
      <c r="O25" s="73">
        <v>0.25</v>
      </c>
      <c r="P25" s="42">
        <v>0</v>
      </c>
      <c r="Q25" s="58">
        <v>0.21</v>
      </c>
    </row>
    <row r="26" spans="1:17" x14ac:dyDescent="0.2">
      <c r="A26" s="5" t="s">
        <v>234</v>
      </c>
      <c r="B26" s="5">
        <v>20</v>
      </c>
      <c r="C26" s="6" t="str">
        <f t="shared" si="0"/>
        <v>Adulto Joven</v>
      </c>
      <c r="D26" s="5" t="s">
        <v>48</v>
      </c>
      <c r="E26" s="5" t="s">
        <v>66</v>
      </c>
      <c r="F26" s="5" t="s">
        <v>43</v>
      </c>
      <c r="G26" s="5" t="s">
        <v>44</v>
      </c>
      <c r="H26" s="5" t="s">
        <v>45</v>
      </c>
      <c r="I26" s="5" t="s">
        <v>51</v>
      </c>
      <c r="J26" s="5">
        <v>2015</v>
      </c>
      <c r="K26" s="32"/>
      <c r="L26" s="57">
        <v>0.86</v>
      </c>
      <c r="M26" s="34">
        <v>0.65</v>
      </c>
      <c r="N26" s="36">
        <v>0.47</v>
      </c>
      <c r="O26" s="73">
        <v>0.5</v>
      </c>
      <c r="P26" s="42">
        <v>0.25</v>
      </c>
      <c r="Q26" s="58">
        <v>0.47</v>
      </c>
    </row>
    <row r="27" spans="1:17" x14ac:dyDescent="0.2">
      <c r="A27" s="5" t="s">
        <v>235</v>
      </c>
      <c r="B27" s="5">
        <v>19</v>
      </c>
      <c r="C27" s="6" t="str">
        <f t="shared" si="0"/>
        <v>Adulto Joven</v>
      </c>
      <c r="D27" s="5" t="s">
        <v>48</v>
      </c>
      <c r="E27" s="5" t="s">
        <v>67</v>
      </c>
      <c r="F27" s="5" t="s">
        <v>43</v>
      </c>
      <c r="G27" s="5" t="s">
        <v>44</v>
      </c>
      <c r="H27" s="5" t="s">
        <v>45</v>
      </c>
      <c r="I27" s="5" t="s">
        <v>45</v>
      </c>
      <c r="J27" s="5">
        <v>2014</v>
      </c>
      <c r="K27" s="32"/>
      <c r="L27" s="57">
        <v>0.86</v>
      </c>
      <c r="M27" s="34">
        <v>0.77</v>
      </c>
      <c r="N27" s="36">
        <v>0</v>
      </c>
      <c r="O27" s="73">
        <v>0.5</v>
      </c>
      <c r="P27" s="42">
        <v>0</v>
      </c>
      <c r="Q27" s="58">
        <v>0.32</v>
      </c>
    </row>
    <row r="28" spans="1:17" x14ac:dyDescent="0.2">
      <c r="A28" s="5" t="s">
        <v>236</v>
      </c>
      <c r="B28" s="5">
        <v>25</v>
      </c>
      <c r="C28" s="6" t="str">
        <f t="shared" si="0"/>
        <v>Adulto Joven</v>
      </c>
      <c r="D28" s="5" t="s">
        <v>48</v>
      </c>
      <c r="E28" s="5" t="s">
        <v>42</v>
      </c>
      <c r="F28" s="5" t="s">
        <v>43</v>
      </c>
      <c r="G28" s="5" t="s">
        <v>47</v>
      </c>
      <c r="H28" s="5" t="s">
        <v>45</v>
      </c>
      <c r="I28" s="5" t="s">
        <v>45</v>
      </c>
      <c r="J28" s="5">
        <v>2012</v>
      </c>
      <c r="K28" s="32"/>
      <c r="L28" s="57">
        <v>0.96</v>
      </c>
      <c r="M28" s="34">
        <v>0.86</v>
      </c>
      <c r="N28" s="36">
        <v>0</v>
      </c>
      <c r="O28" s="73">
        <v>0.5</v>
      </c>
      <c r="P28" s="42">
        <v>0.25</v>
      </c>
      <c r="Q28" s="58">
        <v>0.4</v>
      </c>
    </row>
    <row r="29" spans="1:17" x14ac:dyDescent="0.2">
      <c r="A29" s="5" t="s">
        <v>237</v>
      </c>
      <c r="B29" s="5">
        <v>18</v>
      </c>
      <c r="C29" s="6" t="str">
        <f t="shared" si="0"/>
        <v>Adulto Joven</v>
      </c>
      <c r="D29" s="5" t="s">
        <v>48</v>
      </c>
      <c r="E29" s="5" t="s">
        <v>42</v>
      </c>
      <c r="F29" s="5" t="s">
        <v>43</v>
      </c>
      <c r="G29" s="5" t="s">
        <v>44</v>
      </c>
      <c r="H29" s="5" t="s">
        <v>45</v>
      </c>
      <c r="I29" s="5" t="s">
        <v>45</v>
      </c>
      <c r="J29" s="5">
        <v>2011</v>
      </c>
      <c r="K29" s="32"/>
      <c r="L29" s="57">
        <v>0.21</v>
      </c>
      <c r="M29" s="34">
        <v>0.41</v>
      </c>
      <c r="N29" s="36">
        <v>0.57999999999999996</v>
      </c>
      <c r="O29" s="73">
        <v>0</v>
      </c>
      <c r="P29" s="42">
        <v>0</v>
      </c>
      <c r="Q29" s="58">
        <v>0.25</v>
      </c>
    </row>
    <row r="30" spans="1:17" x14ac:dyDescent="0.2">
      <c r="A30" s="5" t="s">
        <v>238</v>
      </c>
      <c r="B30" s="5">
        <v>21</v>
      </c>
      <c r="C30" s="6" t="str">
        <f t="shared" si="0"/>
        <v>Adulto Joven</v>
      </c>
      <c r="D30" s="5" t="s">
        <v>48</v>
      </c>
      <c r="E30" s="5" t="s">
        <v>66</v>
      </c>
      <c r="F30" s="5" t="s">
        <v>43</v>
      </c>
      <c r="G30" s="5" t="s">
        <v>47</v>
      </c>
      <c r="H30" s="5" t="s">
        <v>45</v>
      </c>
      <c r="I30" s="5" t="s">
        <v>45</v>
      </c>
      <c r="J30" s="5">
        <v>2010</v>
      </c>
      <c r="K30" s="32"/>
      <c r="L30" s="57">
        <v>0.71</v>
      </c>
      <c r="M30" s="34">
        <v>0.74</v>
      </c>
      <c r="N30" s="36">
        <v>0</v>
      </c>
      <c r="O30" s="73">
        <v>0.25</v>
      </c>
      <c r="P30" s="42">
        <v>0</v>
      </c>
      <c r="Q30" s="58">
        <v>0.25</v>
      </c>
    </row>
    <row r="31" spans="1:17" x14ac:dyDescent="0.2">
      <c r="A31" s="5" t="s">
        <v>239</v>
      </c>
      <c r="B31" s="5">
        <v>53</v>
      </c>
      <c r="C31" s="6" t="str">
        <f t="shared" si="0"/>
        <v>Adulto</v>
      </c>
      <c r="D31" s="5" t="s">
        <v>48</v>
      </c>
      <c r="E31" s="5" t="s">
        <v>66</v>
      </c>
      <c r="F31" s="5" t="s">
        <v>43</v>
      </c>
      <c r="G31" s="5" t="s">
        <v>47</v>
      </c>
      <c r="H31" s="5" t="s">
        <v>51</v>
      </c>
      <c r="I31" s="5" t="s">
        <v>51</v>
      </c>
      <c r="J31" s="5">
        <v>2015</v>
      </c>
      <c r="K31" s="32"/>
      <c r="L31" s="57">
        <v>0.75</v>
      </c>
      <c r="M31" s="34">
        <v>0.61</v>
      </c>
      <c r="N31" s="36">
        <v>0</v>
      </c>
      <c r="O31" s="73">
        <v>0.5</v>
      </c>
      <c r="P31" s="42">
        <v>0</v>
      </c>
      <c r="Q31" s="58">
        <v>0.28000000000000003</v>
      </c>
    </row>
    <row r="32" spans="1:17" x14ac:dyDescent="0.2">
      <c r="A32" s="5" t="s">
        <v>240</v>
      </c>
      <c r="B32" s="5">
        <v>45</v>
      </c>
      <c r="C32" s="6" t="str">
        <f t="shared" si="0"/>
        <v>Adulto</v>
      </c>
      <c r="D32" s="5" t="s">
        <v>48</v>
      </c>
      <c r="E32" s="5" t="s">
        <v>42</v>
      </c>
      <c r="F32" s="5" t="s">
        <v>43</v>
      </c>
      <c r="G32" s="5" t="s">
        <v>68</v>
      </c>
      <c r="H32" s="5" t="s">
        <v>65</v>
      </c>
      <c r="I32" s="5" t="s">
        <v>51</v>
      </c>
      <c r="J32" s="5">
        <v>2018</v>
      </c>
      <c r="K32" s="32"/>
      <c r="L32" s="57">
        <v>0.36</v>
      </c>
      <c r="M32" s="34">
        <v>0.12</v>
      </c>
      <c r="N32" s="36">
        <v>0</v>
      </c>
      <c r="O32" s="73">
        <v>0.25</v>
      </c>
      <c r="P32" s="42">
        <v>0.25</v>
      </c>
      <c r="Q32" s="58">
        <v>0.16</v>
      </c>
    </row>
    <row r="33" spans="1:17" x14ac:dyDescent="0.2">
      <c r="A33" s="5" t="s">
        <v>241</v>
      </c>
      <c r="B33" s="5">
        <v>22</v>
      </c>
      <c r="C33" s="6" t="str">
        <f t="shared" si="0"/>
        <v>Adulto Joven</v>
      </c>
      <c r="D33" s="5" t="s">
        <v>48</v>
      </c>
      <c r="E33" s="5" t="s">
        <v>46</v>
      </c>
      <c r="F33" s="5" t="s">
        <v>43</v>
      </c>
      <c r="G33" s="5" t="s">
        <v>44</v>
      </c>
      <c r="H33" s="5" t="s">
        <v>45</v>
      </c>
      <c r="I33" s="5" t="s">
        <v>45</v>
      </c>
      <c r="J33" s="5">
        <v>2009</v>
      </c>
      <c r="K33" s="32"/>
      <c r="L33" s="57">
        <v>0.64</v>
      </c>
      <c r="M33" s="34">
        <v>0.82</v>
      </c>
      <c r="N33" s="36">
        <v>0</v>
      </c>
      <c r="O33" s="73">
        <v>0.25</v>
      </c>
      <c r="P33" s="42">
        <v>0</v>
      </c>
      <c r="Q33" s="58">
        <v>0.27</v>
      </c>
    </row>
    <row r="34" spans="1:17" x14ac:dyDescent="0.2">
      <c r="A34" s="5" t="s">
        <v>242</v>
      </c>
      <c r="B34" s="5">
        <v>51</v>
      </c>
      <c r="C34" s="6" t="str">
        <f t="shared" si="0"/>
        <v>Adulto</v>
      </c>
      <c r="D34" s="5" t="s">
        <v>48</v>
      </c>
      <c r="E34" s="5" t="s">
        <v>46</v>
      </c>
      <c r="F34" s="5" t="s">
        <v>43</v>
      </c>
      <c r="G34" s="5" t="s">
        <v>44</v>
      </c>
      <c r="H34" s="5" t="s">
        <v>45</v>
      </c>
      <c r="I34" s="5" t="s">
        <v>51</v>
      </c>
      <c r="J34" s="5">
        <v>2018</v>
      </c>
      <c r="K34" s="32"/>
      <c r="L34" s="57">
        <v>0.82</v>
      </c>
      <c r="M34" s="34">
        <v>0.67</v>
      </c>
      <c r="N34" s="36">
        <v>0</v>
      </c>
      <c r="O34" s="73">
        <v>0.5</v>
      </c>
      <c r="P34" s="42">
        <v>0</v>
      </c>
      <c r="Q34" s="58">
        <v>0.28999999999999998</v>
      </c>
    </row>
    <row r="35" spans="1:17" x14ac:dyDescent="0.2">
      <c r="A35" s="5" t="s">
        <v>243</v>
      </c>
      <c r="B35" s="5">
        <v>45</v>
      </c>
      <c r="C35" s="6" t="str">
        <f t="shared" si="0"/>
        <v>Adulto</v>
      </c>
      <c r="D35" s="5" t="s">
        <v>48</v>
      </c>
      <c r="E35" s="5" t="s">
        <v>42</v>
      </c>
      <c r="F35" s="5" t="s">
        <v>43</v>
      </c>
      <c r="G35" s="5" t="s">
        <v>44</v>
      </c>
      <c r="H35" s="5" t="s">
        <v>45</v>
      </c>
      <c r="I35" s="5" t="s">
        <v>51</v>
      </c>
      <c r="J35" s="5">
        <v>2015</v>
      </c>
      <c r="K35" s="32"/>
      <c r="L35" s="57">
        <v>0.46</v>
      </c>
      <c r="M35" s="34">
        <v>0.6</v>
      </c>
      <c r="N35" s="36">
        <v>0</v>
      </c>
      <c r="O35" s="73">
        <v>0</v>
      </c>
      <c r="P35" s="42">
        <v>0</v>
      </c>
      <c r="Q35" s="58">
        <v>0.15</v>
      </c>
    </row>
    <row r="36" spans="1:17" x14ac:dyDescent="0.2">
      <c r="A36" s="5" t="s">
        <v>244</v>
      </c>
      <c r="B36" s="5">
        <v>20</v>
      </c>
      <c r="C36" s="6" t="str">
        <f t="shared" si="0"/>
        <v>Adulto Joven</v>
      </c>
      <c r="D36" s="5" t="s">
        <v>48</v>
      </c>
      <c r="E36" s="5" t="s">
        <v>62</v>
      </c>
      <c r="F36" s="5" t="s">
        <v>43</v>
      </c>
      <c r="G36" s="5" t="s">
        <v>47</v>
      </c>
      <c r="H36" s="5" t="s">
        <v>51</v>
      </c>
      <c r="I36" s="5" t="s">
        <v>45</v>
      </c>
      <c r="J36" s="5">
        <v>2011</v>
      </c>
      <c r="K36" s="32"/>
      <c r="L36" s="57">
        <v>0.64</v>
      </c>
      <c r="M36" s="34">
        <v>0.7</v>
      </c>
      <c r="N36" s="36">
        <v>0</v>
      </c>
      <c r="O36" s="73">
        <v>0.75</v>
      </c>
      <c r="P36" s="42">
        <v>0.25</v>
      </c>
      <c r="Q36" s="58">
        <v>0.43</v>
      </c>
    </row>
    <row r="37" spans="1:17" x14ac:dyDescent="0.2">
      <c r="A37" s="5" t="s">
        <v>245</v>
      </c>
      <c r="B37" s="5">
        <v>23</v>
      </c>
      <c r="C37" s="6" t="str">
        <f t="shared" si="0"/>
        <v>Adulto Joven</v>
      </c>
      <c r="D37" s="5" t="s">
        <v>48</v>
      </c>
      <c r="E37" s="5" t="s">
        <v>42</v>
      </c>
      <c r="F37" s="5" t="s">
        <v>43</v>
      </c>
      <c r="G37" s="5" t="s">
        <v>44</v>
      </c>
      <c r="H37" s="5" t="s">
        <v>45</v>
      </c>
      <c r="I37" s="5" t="s">
        <v>45</v>
      </c>
      <c r="J37" s="5">
        <v>2010</v>
      </c>
      <c r="K37" s="32"/>
      <c r="L37" s="57">
        <v>0.39</v>
      </c>
      <c r="M37" s="34">
        <v>0.38</v>
      </c>
      <c r="N37" s="36">
        <v>0.25</v>
      </c>
      <c r="O37" s="73">
        <v>0.75</v>
      </c>
      <c r="P37" s="42">
        <v>0.25</v>
      </c>
      <c r="Q37" s="58">
        <v>0.41</v>
      </c>
    </row>
    <row r="38" spans="1:17" x14ac:dyDescent="0.2">
      <c r="A38" s="5" t="s">
        <v>246</v>
      </c>
      <c r="B38" s="5">
        <v>25</v>
      </c>
      <c r="C38" s="6" t="str">
        <f t="shared" si="0"/>
        <v>Adulto Joven</v>
      </c>
      <c r="D38" s="5" t="s">
        <v>48</v>
      </c>
      <c r="E38" s="5" t="s">
        <v>69</v>
      </c>
      <c r="F38" s="5" t="s">
        <v>43</v>
      </c>
      <c r="G38" s="5" t="s">
        <v>47</v>
      </c>
      <c r="H38" s="5" t="s">
        <v>45</v>
      </c>
      <c r="I38" s="5" t="s">
        <v>51</v>
      </c>
      <c r="J38" s="5">
        <v>2010</v>
      </c>
      <c r="K38" s="32"/>
      <c r="L38" s="57">
        <v>0.93</v>
      </c>
      <c r="M38" s="34">
        <v>0.69</v>
      </c>
      <c r="N38" s="36">
        <v>0</v>
      </c>
      <c r="O38" s="73">
        <v>0.5</v>
      </c>
      <c r="P38" s="42">
        <v>0</v>
      </c>
      <c r="Q38" s="58">
        <v>0.3</v>
      </c>
    </row>
    <row r="39" spans="1:17" x14ac:dyDescent="0.2">
      <c r="A39" s="5" t="s">
        <v>247</v>
      </c>
      <c r="B39" s="5">
        <v>25</v>
      </c>
      <c r="C39" s="6" t="str">
        <f t="shared" si="0"/>
        <v>Adulto Joven</v>
      </c>
      <c r="D39" s="5" t="s">
        <v>48</v>
      </c>
      <c r="E39" s="5" t="s">
        <v>42</v>
      </c>
      <c r="F39" s="5" t="s">
        <v>43</v>
      </c>
      <c r="G39" s="5" t="s">
        <v>44</v>
      </c>
      <c r="H39" s="5" t="s">
        <v>45</v>
      </c>
      <c r="I39" s="5" t="s">
        <v>51</v>
      </c>
      <c r="J39" s="5">
        <v>2010</v>
      </c>
      <c r="K39" s="32"/>
      <c r="L39" s="57">
        <v>0.43</v>
      </c>
      <c r="M39" s="34">
        <v>0.6</v>
      </c>
      <c r="N39" s="36">
        <v>0.42</v>
      </c>
      <c r="O39" s="73">
        <v>0.25</v>
      </c>
      <c r="P39" s="42">
        <v>0.25</v>
      </c>
      <c r="Q39" s="58">
        <v>0.38</v>
      </c>
    </row>
    <row r="40" spans="1:17" x14ac:dyDescent="0.2">
      <c r="A40" s="5" t="s">
        <v>248</v>
      </c>
      <c r="B40" s="5">
        <v>59</v>
      </c>
      <c r="C40" s="6" t="str">
        <f t="shared" si="0"/>
        <v>Adulto</v>
      </c>
      <c r="D40" s="5" t="s">
        <v>48</v>
      </c>
      <c r="E40" s="5" t="s">
        <v>42</v>
      </c>
      <c r="F40" s="5" t="s">
        <v>43</v>
      </c>
      <c r="G40" s="5" t="s">
        <v>70</v>
      </c>
      <c r="H40" s="5" t="s">
        <v>45</v>
      </c>
      <c r="I40" s="5" t="s">
        <v>45</v>
      </c>
      <c r="J40" s="5">
        <v>2012</v>
      </c>
      <c r="K40" s="32"/>
      <c r="L40" s="57">
        <v>0.93</v>
      </c>
      <c r="M40" s="34">
        <v>1</v>
      </c>
      <c r="N40" s="36">
        <v>0</v>
      </c>
      <c r="O40" s="73">
        <v>0.5</v>
      </c>
      <c r="P40" s="42">
        <v>0.5</v>
      </c>
      <c r="Q40" s="58">
        <v>0.5</v>
      </c>
    </row>
    <row r="41" spans="1:17" x14ac:dyDescent="0.2">
      <c r="A41" s="5" t="s">
        <v>249</v>
      </c>
      <c r="B41" s="5">
        <v>59</v>
      </c>
      <c r="C41" s="6" t="str">
        <f t="shared" si="0"/>
        <v>Adulto</v>
      </c>
      <c r="D41" s="5" t="s">
        <v>48</v>
      </c>
      <c r="E41" s="5" t="s">
        <v>71</v>
      </c>
      <c r="F41" s="5" t="s">
        <v>43</v>
      </c>
      <c r="G41" s="5" t="s">
        <v>44</v>
      </c>
      <c r="H41" s="5" t="s">
        <v>45</v>
      </c>
      <c r="I41" s="5" t="s">
        <v>51</v>
      </c>
      <c r="J41" s="5">
        <v>2008</v>
      </c>
      <c r="K41" s="32"/>
      <c r="L41" s="57">
        <v>0.75</v>
      </c>
      <c r="M41" s="34">
        <v>0.69</v>
      </c>
      <c r="N41" s="36">
        <v>0</v>
      </c>
      <c r="O41" s="73">
        <v>0.25</v>
      </c>
      <c r="P41" s="42">
        <v>0</v>
      </c>
      <c r="Q41" s="58">
        <v>0.24</v>
      </c>
    </row>
    <row r="42" spans="1:17" x14ac:dyDescent="0.2">
      <c r="A42" s="5" t="s">
        <v>250</v>
      </c>
      <c r="B42" s="5">
        <v>14</v>
      </c>
      <c r="C42" s="6" t="str">
        <f t="shared" si="0"/>
        <v>Niño/Adolescente</v>
      </c>
      <c r="D42" s="5" t="s">
        <v>41</v>
      </c>
      <c r="E42" s="5" t="s">
        <v>72</v>
      </c>
      <c r="F42" s="5" t="s">
        <v>43</v>
      </c>
      <c r="G42" s="5" t="s">
        <v>47</v>
      </c>
      <c r="H42" s="5" t="s">
        <v>45</v>
      </c>
      <c r="I42" s="5" t="s">
        <v>45</v>
      </c>
      <c r="J42" s="5">
        <v>2014</v>
      </c>
      <c r="K42" s="32"/>
      <c r="L42" s="57">
        <v>0.86</v>
      </c>
      <c r="M42" s="34">
        <v>0.63</v>
      </c>
      <c r="N42" s="36">
        <v>0.63</v>
      </c>
      <c r="O42" s="73">
        <v>0.25</v>
      </c>
      <c r="P42" s="42">
        <v>0</v>
      </c>
      <c r="Q42" s="58">
        <v>0.38</v>
      </c>
    </row>
    <row r="43" spans="1:17" x14ac:dyDescent="0.2">
      <c r="A43" s="5" t="s">
        <v>251</v>
      </c>
      <c r="B43" s="5">
        <v>15</v>
      </c>
      <c r="C43" s="6" t="str">
        <f t="shared" si="0"/>
        <v>Niño/Adolescente</v>
      </c>
      <c r="D43" s="5" t="s">
        <v>41</v>
      </c>
      <c r="E43" s="5" t="s">
        <v>73</v>
      </c>
      <c r="F43" s="5" t="s">
        <v>43</v>
      </c>
      <c r="G43" s="5" t="s">
        <v>47</v>
      </c>
      <c r="H43" s="5" t="s">
        <v>45</v>
      </c>
      <c r="I43" s="5" t="s">
        <v>45</v>
      </c>
      <c r="J43" s="5">
        <v>2014</v>
      </c>
      <c r="K43" s="32"/>
      <c r="L43" s="57">
        <v>0.68</v>
      </c>
      <c r="M43" s="34">
        <v>0.4</v>
      </c>
      <c r="N43" s="36">
        <v>0.47</v>
      </c>
      <c r="O43" s="73">
        <v>0.5</v>
      </c>
      <c r="P43" s="42">
        <v>0.25</v>
      </c>
      <c r="Q43" s="58">
        <v>0.41</v>
      </c>
    </row>
    <row r="44" spans="1:17" x14ac:dyDescent="0.2">
      <c r="A44" s="5" t="s">
        <v>252</v>
      </c>
      <c r="B44" s="5">
        <v>14</v>
      </c>
      <c r="C44" s="6" t="str">
        <f t="shared" si="0"/>
        <v>Niño/Adolescente</v>
      </c>
      <c r="D44" s="5" t="s">
        <v>48</v>
      </c>
      <c r="E44" s="5" t="s">
        <v>42</v>
      </c>
      <c r="F44" s="5" t="s">
        <v>43</v>
      </c>
      <c r="G44" s="5" t="s">
        <v>47</v>
      </c>
      <c r="H44" s="5" t="s">
        <v>45</v>
      </c>
      <c r="I44" s="5" t="s">
        <v>49</v>
      </c>
      <c r="J44" s="5">
        <v>2013</v>
      </c>
      <c r="K44" s="32"/>
      <c r="L44" s="57">
        <v>0.64</v>
      </c>
      <c r="M44" s="34">
        <v>0.56999999999999995</v>
      </c>
      <c r="N44" s="36">
        <v>0.4</v>
      </c>
      <c r="O44" s="73">
        <v>0.5</v>
      </c>
      <c r="P44" s="42">
        <v>0.25</v>
      </c>
      <c r="Q44" s="58">
        <v>0.43</v>
      </c>
    </row>
    <row r="45" spans="1:17" x14ac:dyDescent="0.2">
      <c r="A45" s="5" t="s">
        <v>253</v>
      </c>
      <c r="B45" s="5">
        <v>14</v>
      </c>
      <c r="C45" s="6" t="str">
        <f t="shared" si="0"/>
        <v>Niño/Adolescente</v>
      </c>
      <c r="D45" s="5" t="s">
        <v>41</v>
      </c>
      <c r="E45" s="5" t="s">
        <v>74</v>
      </c>
      <c r="F45" s="5" t="s">
        <v>43</v>
      </c>
      <c r="G45" s="5" t="s">
        <v>47</v>
      </c>
      <c r="H45" s="5" t="s">
        <v>45</v>
      </c>
      <c r="I45" s="5" t="s">
        <v>65</v>
      </c>
      <c r="J45" s="5">
        <v>2017</v>
      </c>
      <c r="K45" s="32"/>
      <c r="L45" s="57">
        <v>0.54</v>
      </c>
      <c r="M45" s="34">
        <v>0.52</v>
      </c>
      <c r="N45" s="36">
        <v>0</v>
      </c>
      <c r="O45" s="73">
        <v>0.5</v>
      </c>
      <c r="P45" s="42">
        <v>0</v>
      </c>
      <c r="Q45" s="58">
        <v>0.26</v>
      </c>
    </row>
    <row r="46" spans="1:17" x14ac:dyDescent="0.2">
      <c r="A46" s="5" t="s">
        <v>254</v>
      </c>
      <c r="B46" s="5">
        <v>14</v>
      </c>
      <c r="C46" s="6" t="str">
        <f t="shared" si="0"/>
        <v>Niño/Adolescente</v>
      </c>
      <c r="D46" s="5" t="s">
        <v>41</v>
      </c>
      <c r="E46" s="5" t="s">
        <v>75</v>
      </c>
      <c r="F46" s="5" t="s">
        <v>43</v>
      </c>
      <c r="G46" s="5" t="s">
        <v>47</v>
      </c>
      <c r="H46" s="5" t="s">
        <v>45</v>
      </c>
      <c r="I46" s="5" t="s">
        <v>45</v>
      </c>
      <c r="J46" s="5">
        <v>2016</v>
      </c>
      <c r="K46" s="32"/>
      <c r="L46" s="57">
        <v>0.71</v>
      </c>
      <c r="M46" s="34">
        <v>0.46</v>
      </c>
      <c r="N46" s="36">
        <v>0.23</v>
      </c>
      <c r="O46" s="73">
        <v>0.25</v>
      </c>
      <c r="P46" s="42">
        <v>0</v>
      </c>
      <c r="Q46" s="58">
        <v>0.24</v>
      </c>
    </row>
    <row r="47" spans="1:17" x14ac:dyDescent="0.2">
      <c r="A47" s="5" t="s">
        <v>255</v>
      </c>
      <c r="B47" s="5">
        <v>14</v>
      </c>
      <c r="C47" s="6" t="str">
        <f t="shared" si="0"/>
        <v>Niño/Adolescente</v>
      </c>
      <c r="D47" s="5" t="s">
        <v>41</v>
      </c>
      <c r="E47" s="5" t="s">
        <v>42</v>
      </c>
      <c r="F47" s="5" t="s">
        <v>43</v>
      </c>
      <c r="G47" s="5" t="s">
        <v>47</v>
      </c>
      <c r="H47" s="5" t="s">
        <v>45</v>
      </c>
      <c r="I47" s="5" t="s">
        <v>49</v>
      </c>
      <c r="J47" s="5">
        <v>2010</v>
      </c>
      <c r="K47" s="32"/>
      <c r="L47" s="57">
        <v>0.86</v>
      </c>
      <c r="M47" s="34">
        <v>0.47</v>
      </c>
      <c r="N47" s="36">
        <v>0</v>
      </c>
      <c r="O47" s="73">
        <v>0.5</v>
      </c>
      <c r="P47" s="42">
        <v>0.5</v>
      </c>
      <c r="Q47" s="58">
        <v>0.37</v>
      </c>
    </row>
    <row r="48" spans="1:17" x14ac:dyDescent="0.2">
      <c r="A48" s="5" t="s">
        <v>256</v>
      </c>
      <c r="B48" s="5">
        <v>15</v>
      </c>
      <c r="C48" s="6" t="str">
        <f t="shared" si="0"/>
        <v>Niño/Adolescente</v>
      </c>
      <c r="D48" s="5" t="s">
        <v>41</v>
      </c>
      <c r="E48" s="5" t="s">
        <v>76</v>
      </c>
      <c r="F48" s="5" t="s">
        <v>50</v>
      </c>
      <c r="G48" s="5" t="s">
        <v>47</v>
      </c>
      <c r="H48" s="5" t="s">
        <v>51</v>
      </c>
      <c r="I48" s="5" t="s">
        <v>45</v>
      </c>
      <c r="J48" s="5">
        <v>2012</v>
      </c>
      <c r="K48" s="32"/>
      <c r="L48" s="57">
        <v>0.18</v>
      </c>
      <c r="M48" s="34">
        <v>0.53</v>
      </c>
      <c r="N48" s="36">
        <v>0.45</v>
      </c>
      <c r="O48" s="73">
        <v>0.5</v>
      </c>
      <c r="P48" s="42">
        <v>0</v>
      </c>
      <c r="Q48" s="58">
        <v>0.37</v>
      </c>
    </row>
    <row r="49" spans="1:17" x14ac:dyDescent="0.2">
      <c r="A49" s="5" t="s">
        <v>257</v>
      </c>
      <c r="B49" s="5">
        <v>14</v>
      </c>
      <c r="C49" s="6" t="str">
        <f t="shared" si="0"/>
        <v>Niño/Adolescente</v>
      </c>
      <c r="D49" s="5" t="s">
        <v>48</v>
      </c>
      <c r="E49" s="5" t="s">
        <v>42</v>
      </c>
      <c r="F49" s="5" t="s">
        <v>43</v>
      </c>
      <c r="G49" s="5" t="s">
        <v>47</v>
      </c>
      <c r="H49" s="5" t="s">
        <v>45</v>
      </c>
      <c r="I49" s="5" t="s">
        <v>45</v>
      </c>
      <c r="J49" s="5">
        <v>2017</v>
      </c>
      <c r="K49" s="32"/>
      <c r="L49" s="57">
        <v>0.54</v>
      </c>
      <c r="M49" s="34">
        <v>0.47</v>
      </c>
      <c r="N49" s="36">
        <v>0</v>
      </c>
      <c r="O49" s="73">
        <v>0.25</v>
      </c>
      <c r="P49" s="42">
        <v>0.25</v>
      </c>
      <c r="Q49" s="58">
        <v>0.24</v>
      </c>
    </row>
    <row r="50" spans="1:17" x14ac:dyDescent="0.2">
      <c r="A50" s="5" t="s">
        <v>258</v>
      </c>
      <c r="B50" s="5">
        <v>14</v>
      </c>
      <c r="C50" s="6" t="str">
        <f t="shared" si="0"/>
        <v>Niño/Adolescente</v>
      </c>
      <c r="D50" s="5" t="s">
        <v>48</v>
      </c>
      <c r="E50" s="5" t="s">
        <v>75</v>
      </c>
      <c r="F50" s="5" t="s">
        <v>43</v>
      </c>
      <c r="G50" s="5" t="s">
        <v>47</v>
      </c>
      <c r="H50" s="5" t="s">
        <v>49</v>
      </c>
      <c r="I50" s="5" t="s">
        <v>45</v>
      </c>
      <c r="J50" s="5">
        <v>2011</v>
      </c>
      <c r="K50" s="32"/>
      <c r="L50" s="57">
        <v>0.46</v>
      </c>
      <c r="M50" s="34">
        <v>0.54</v>
      </c>
      <c r="N50" s="36">
        <v>0</v>
      </c>
      <c r="O50" s="73">
        <v>0.5</v>
      </c>
      <c r="P50" s="42">
        <v>0.75</v>
      </c>
      <c r="Q50" s="58">
        <v>0.45</v>
      </c>
    </row>
    <row r="51" spans="1:17" x14ac:dyDescent="0.2">
      <c r="A51" s="5" t="s">
        <v>259</v>
      </c>
      <c r="B51" s="5">
        <v>14</v>
      </c>
      <c r="C51" s="6" t="str">
        <f t="shared" si="0"/>
        <v>Niño/Adolescente</v>
      </c>
      <c r="D51" s="5" t="s">
        <v>41</v>
      </c>
      <c r="E51" s="5" t="s">
        <v>77</v>
      </c>
      <c r="F51" s="5" t="s">
        <v>43</v>
      </c>
      <c r="G51" s="5" t="s">
        <v>68</v>
      </c>
      <c r="H51" s="5" t="s">
        <v>45</v>
      </c>
      <c r="I51" s="5" t="s">
        <v>45</v>
      </c>
      <c r="J51" s="5">
        <v>2012</v>
      </c>
      <c r="K51" s="32"/>
      <c r="L51" s="57">
        <v>0.5</v>
      </c>
      <c r="M51" s="34">
        <v>0.62</v>
      </c>
      <c r="N51" s="36">
        <v>0</v>
      </c>
      <c r="O51" s="73">
        <v>0.25</v>
      </c>
      <c r="P51" s="42">
        <v>0</v>
      </c>
      <c r="Q51" s="58">
        <v>0.22</v>
      </c>
    </row>
    <row r="52" spans="1:17" x14ac:dyDescent="0.2">
      <c r="A52" s="5" t="s">
        <v>260</v>
      </c>
      <c r="B52" s="5">
        <v>13</v>
      </c>
      <c r="C52" s="6" t="str">
        <f t="shared" si="0"/>
        <v>Niño/Adolescente</v>
      </c>
      <c r="D52" s="5" t="s">
        <v>48</v>
      </c>
      <c r="E52" s="5" t="s">
        <v>42</v>
      </c>
      <c r="F52" s="5" t="s">
        <v>43</v>
      </c>
      <c r="G52" s="5" t="s">
        <v>47</v>
      </c>
      <c r="H52" s="5" t="s">
        <v>45</v>
      </c>
      <c r="I52" s="5" t="s">
        <v>45</v>
      </c>
      <c r="J52" s="5">
        <v>2011</v>
      </c>
      <c r="K52" s="32"/>
      <c r="L52" s="57">
        <v>0.11</v>
      </c>
      <c r="M52" s="34">
        <v>0.37</v>
      </c>
      <c r="N52" s="36">
        <v>0.18</v>
      </c>
      <c r="O52" s="73">
        <v>0.75</v>
      </c>
      <c r="P52" s="42">
        <v>0</v>
      </c>
      <c r="Q52" s="58">
        <v>0.33</v>
      </c>
    </row>
    <row r="53" spans="1:17" x14ac:dyDescent="0.2">
      <c r="A53" s="5" t="s">
        <v>261</v>
      </c>
      <c r="B53" s="5">
        <v>15</v>
      </c>
      <c r="C53" s="6" t="str">
        <f t="shared" si="0"/>
        <v>Niño/Adolescente</v>
      </c>
      <c r="D53" s="5" t="s">
        <v>48</v>
      </c>
      <c r="E53" s="5" t="s">
        <v>73</v>
      </c>
      <c r="F53" s="5" t="s">
        <v>43</v>
      </c>
      <c r="G53" s="5" t="s">
        <v>47</v>
      </c>
      <c r="H53" s="5" t="s">
        <v>51</v>
      </c>
      <c r="I53" s="5" t="s">
        <v>45</v>
      </c>
      <c r="J53" s="5">
        <v>2014</v>
      </c>
      <c r="K53" s="32"/>
      <c r="L53" s="57">
        <v>0.68</v>
      </c>
      <c r="M53" s="34">
        <v>0.63</v>
      </c>
      <c r="N53" s="36">
        <v>0.53</v>
      </c>
      <c r="O53" s="73">
        <v>1</v>
      </c>
      <c r="P53" s="42">
        <v>0</v>
      </c>
      <c r="Q53" s="58">
        <v>0.54</v>
      </c>
    </row>
    <row r="54" spans="1:17" x14ac:dyDescent="0.2">
      <c r="A54" s="5" t="s">
        <v>262</v>
      </c>
      <c r="B54" s="5">
        <v>14</v>
      </c>
      <c r="C54" s="6" t="str">
        <f t="shared" si="0"/>
        <v>Niño/Adolescente</v>
      </c>
      <c r="D54" s="5" t="s">
        <v>48</v>
      </c>
      <c r="E54" s="5" t="s">
        <v>78</v>
      </c>
      <c r="F54" s="5" t="s">
        <v>43</v>
      </c>
      <c r="G54" s="5" t="s">
        <v>47</v>
      </c>
      <c r="H54" s="5" t="s">
        <v>45</v>
      </c>
      <c r="I54" s="5" t="s">
        <v>45</v>
      </c>
      <c r="J54" s="5">
        <v>2007</v>
      </c>
      <c r="K54" s="32"/>
      <c r="L54" s="57">
        <v>0.71</v>
      </c>
      <c r="M54" s="34">
        <v>0.56000000000000005</v>
      </c>
      <c r="N54" s="36">
        <v>0</v>
      </c>
      <c r="O54" s="73">
        <v>0.5</v>
      </c>
      <c r="P54" s="42">
        <v>0</v>
      </c>
      <c r="Q54" s="58">
        <v>0.27</v>
      </c>
    </row>
    <row r="55" spans="1:17" x14ac:dyDescent="0.2">
      <c r="A55" s="5" t="s">
        <v>263</v>
      </c>
      <c r="B55" s="5">
        <v>15</v>
      </c>
      <c r="C55" s="6" t="str">
        <f t="shared" si="0"/>
        <v>Niño/Adolescente</v>
      </c>
      <c r="D55" s="5" t="s">
        <v>41</v>
      </c>
      <c r="E55" s="5" t="s">
        <v>42</v>
      </c>
      <c r="F55" s="5" t="s">
        <v>43</v>
      </c>
      <c r="G55" s="5" t="s">
        <v>47</v>
      </c>
      <c r="H55" s="5" t="s">
        <v>45</v>
      </c>
      <c r="I55" s="5" t="s">
        <v>45</v>
      </c>
      <c r="J55" s="5">
        <v>2016</v>
      </c>
      <c r="K55" s="32"/>
      <c r="L55" s="57">
        <v>0.68</v>
      </c>
      <c r="M55" s="34">
        <v>0.51</v>
      </c>
      <c r="N55" s="36">
        <v>0</v>
      </c>
      <c r="O55" s="73">
        <v>0</v>
      </c>
      <c r="P55" s="42">
        <v>0.25</v>
      </c>
      <c r="Q55" s="58">
        <v>0.19</v>
      </c>
    </row>
    <row r="56" spans="1:17" x14ac:dyDescent="0.2">
      <c r="A56" s="5" t="s">
        <v>264</v>
      </c>
      <c r="B56" s="5">
        <v>15</v>
      </c>
      <c r="C56" s="6" t="str">
        <f t="shared" si="0"/>
        <v>Niño/Adolescente</v>
      </c>
      <c r="D56" s="5" t="s">
        <v>48</v>
      </c>
      <c r="E56" s="5" t="s">
        <v>42</v>
      </c>
      <c r="F56" s="5" t="s">
        <v>43</v>
      </c>
      <c r="G56" s="5" t="s">
        <v>47</v>
      </c>
      <c r="H56" s="5" t="s">
        <v>45</v>
      </c>
      <c r="I56" s="5" t="s">
        <v>49</v>
      </c>
      <c r="J56" s="5">
        <v>2013</v>
      </c>
      <c r="K56" s="32"/>
      <c r="L56" s="57">
        <v>0.86</v>
      </c>
      <c r="M56" s="34">
        <v>0.36</v>
      </c>
      <c r="N56" s="36">
        <v>0</v>
      </c>
      <c r="O56" s="73">
        <v>0.25</v>
      </c>
      <c r="P56" s="42">
        <v>0</v>
      </c>
      <c r="Q56" s="58">
        <v>0.15</v>
      </c>
    </row>
    <row r="57" spans="1:17" x14ac:dyDescent="0.2">
      <c r="A57" s="5" t="s">
        <v>265</v>
      </c>
      <c r="B57" s="5">
        <v>14</v>
      </c>
      <c r="C57" s="6" t="str">
        <f t="shared" si="0"/>
        <v>Niño/Adolescente</v>
      </c>
      <c r="D57" s="5" t="s">
        <v>48</v>
      </c>
      <c r="E57" s="5" t="s">
        <v>69</v>
      </c>
      <c r="F57" s="5" t="s">
        <v>43</v>
      </c>
      <c r="G57" s="5" t="s">
        <v>47</v>
      </c>
      <c r="H57" s="5" t="s">
        <v>45</v>
      </c>
      <c r="I57" s="5" t="s">
        <v>45</v>
      </c>
      <c r="J57" s="5">
        <v>2017</v>
      </c>
      <c r="K57" s="32"/>
      <c r="L57" s="57">
        <v>0.56999999999999995</v>
      </c>
      <c r="M57" s="34">
        <v>0.66</v>
      </c>
      <c r="N57" s="36">
        <v>0</v>
      </c>
      <c r="O57" s="73">
        <v>0.5</v>
      </c>
      <c r="P57" s="42">
        <v>0.25</v>
      </c>
      <c r="Q57" s="58">
        <v>0.35</v>
      </c>
    </row>
    <row r="58" spans="1:17" x14ac:dyDescent="0.2">
      <c r="A58" s="5" t="s">
        <v>266</v>
      </c>
      <c r="B58" s="5">
        <v>17</v>
      </c>
      <c r="C58" s="6" t="str">
        <f t="shared" si="0"/>
        <v>Niño/Adolescente</v>
      </c>
      <c r="D58" s="5" t="s">
        <v>48</v>
      </c>
      <c r="E58" s="5" t="s">
        <v>42</v>
      </c>
      <c r="F58" s="5" t="s">
        <v>43</v>
      </c>
      <c r="G58" s="5" t="s">
        <v>47</v>
      </c>
      <c r="H58" s="5" t="s">
        <v>51</v>
      </c>
      <c r="I58" s="5" t="s">
        <v>45</v>
      </c>
      <c r="J58" s="5">
        <v>2010</v>
      </c>
      <c r="K58" s="32"/>
      <c r="L58" s="57">
        <v>0.71</v>
      </c>
      <c r="M58" s="34">
        <v>0.38</v>
      </c>
      <c r="N58" s="36">
        <v>0</v>
      </c>
      <c r="O58" s="73">
        <v>0.75</v>
      </c>
      <c r="P58" s="42">
        <v>0</v>
      </c>
      <c r="Q58" s="58">
        <v>0.28000000000000003</v>
      </c>
    </row>
    <row r="59" spans="1:17" x14ac:dyDescent="0.2">
      <c r="A59" s="5" t="s">
        <v>267</v>
      </c>
      <c r="B59" s="5">
        <v>19</v>
      </c>
      <c r="C59" s="6" t="str">
        <f t="shared" si="0"/>
        <v>Adulto Joven</v>
      </c>
      <c r="D59" s="5" t="s">
        <v>48</v>
      </c>
      <c r="E59" s="5" t="s">
        <v>42</v>
      </c>
      <c r="F59" s="5" t="s">
        <v>50</v>
      </c>
      <c r="G59" s="5" t="s">
        <v>47</v>
      </c>
      <c r="H59" s="5" t="s">
        <v>51</v>
      </c>
      <c r="I59" s="5" t="s">
        <v>51</v>
      </c>
      <c r="J59" s="5">
        <v>2015</v>
      </c>
      <c r="K59" s="32"/>
      <c r="L59" s="57">
        <v>0.61</v>
      </c>
      <c r="M59" s="34">
        <v>0.51</v>
      </c>
      <c r="N59" s="36">
        <v>0</v>
      </c>
      <c r="O59" s="73">
        <v>0.75</v>
      </c>
      <c r="P59" s="42">
        <v>0</v>
      </c>
      <c r="Q59" s="58">
        <v>0.32</v>
      </c>
    </row>
    <row r="60" spans="1:17" x14ac:dyDescent="0.2">
      <c r="A60" s="5" t="s">
        <v>268</v>
      </c>
      <c r="B60" s="5">
        <v>18</v>
      </c>
      <c r="C60" s="6" t="str">
        <f t="shared" si="0"/>
        <v>Adulto Joven</v>
      </c>
      <c r="D60" s="5" t="s">
        <v>41</v>
      </c>
      <c r="E60" s="5" t="s">
        <v>79</v>
      </c>
      <c r="F60" s="5" t="s">
        <v>43</v>
      </c>
      <c r="G60" s="5" t="s">
        <v>47</v>
      </c>
      <c r="H60" s="5" t="s">
        <v>51</v>
      </c>
      <c r="I60" s="5" t="s">
        <v>51</v>
      </c>
      <c r="J60" s="5">
        <v>2012</v>
      </c>
      <c r="K60" s="32"/>
      <c r="L60" s="57">
        <v>0.82</v>
      </c>
      <c r="M60" s="34">
        <v>0.52</v>
      </c>
      <c r="N60" s="36">
        <v>0</v>
      </c>
      <c r="O60" s="73">
        <v>0.5</v>
      </c>
      <c r="P60" s="42">
        <v>0.25</v>
      </c>
      <c r="Q60" s="58">
        <v>0.32</v>
      </c>
    </row>
    <row r="61" spans="1:17" x14ac:dyDescent="0.2">
      <c r="A61" s="5" t="s">
        <v>269</v>
      </c>
      <c r="B61" s="5">
        <v>18</v>
      </c>
      <c r="C61" s="6" t="str">
        <f t="shared" si="0"/>
        <v>Adulto Joven</v>
      </c>
      <c r="D61" s="5" t="s">
        <v>48</v>
      </c>
      <c r="E61" s="5" t="s">
        <v>80</v>
      </c>
      <c r="F61" s="5" t="s">
        <v>43</v>
      </c>
      <c r="G61" s="5" t="s">
        <v>47</v>
      </c>
      <c r="H61" s="5" t="s">
        <v>45</v>
      </c>
      <c r="I61" s="5" t="s">
        <v>45</v>
      </c>
      <c r="J61" s="5">
        <v>2010</v>
      </c>
      <c r="K61" s="32"/>
      <c r="L61" s="57">
        <v>0.71</v>
      </c>
      <c r="M61" s="34">
        <v>0.74</v>
      </c>
      <c r="N61" s="36">
        <v>0.52</v>
      </c>
      <c r="O61" s="73">
        <v>0.75</v>
      </c>
      <c r="P61" s="42">
        <v>0.25</v>
      </c>
      <c r="Q61" s="58">
        <v>0.56999999999999995</v>
      </c>
    </row>
    <row r="62" spans="1:17" x14ac:dyDescent="0.2">
      <c r="A62" s="5" t="s">
        <v>270</v>
      </c>
      <c r="B62" s="5">
        <v>17</v>
      </c>
      <c r="C62" s="6" t="str">
        <f t="shared" si="0"/>
        <v>Niño/Adolescente</v>
      </c>
      <c r="D62" s="5" t="s">
        <v>41</v>
      </c>
      <c r="E62" s="5" t="s">
        <v>71</v>
      </c>
      <c r="F62" s="5" t="s">
        <v>43</v>
      </c>
      <c r="G62" s="5" t="s">
        <v>47</v>
      </c>
      <c r="H62" s="5" t="s">
        <v>45</v>
      </c>
      <c r="I62" s="5" t="s">
        <v>51</v>
      </c>
      <c r="J62" s="5">
        <v>2012</v>
      </c>
      <c r="K62" s="32"/>
      <c r="L62" s="57">
        <v>0.89</v>
      </c>
      <c r="M62" s="34">
        <v>0.79</v>
      </c>
      <c r="N62" s="36">
        <v>0</v>
      </c>
      <c r="O62" s="73">
        <v>0.25</v>
      </c>
      <c r="P62" s="42">
        <v>0.25</v>
      </c>
      <c r="Q62" s="58">
        <v>0.32</v>
      </c>
    </row>
    <row r="63" spans="1:17" x14ac:dyDescent="0.2">
      <c r="A63" s="5" t="s">
        <v>271</v>
      </c>
      <c r="B63" s="5">
        <v>17</v>
      </c>
      <c r="C63" s="6" t="str">
        <f t="shared" si="0"/>
        <v>Niño/Adolescente</v>
      </c>
      <c r="D63" s="5" t="s">
        <v>48</v>
      </c>
      <c r="E63" s="5" t="s">
        <v>46</v>
      </c>
      <c r="F63" s="5" t="s">
        <v>43</v>
      </c>
      <c r="G63" s="5" t="s">
        <v>47</v>
      </c>
      <c r="H63" s="5" t="s">
        <v>49</v>
      </c>
      <c r="I63" s="5" t="s">
        <v>45</v>
      </c>
      <c r="J63" s="5">
        <v>2013</v>
      </c>
      <c r="K63" s="32"/>
      <c r="L63" s="57">
        <v>0.71</v>
      </c>
      <c r="M63" s="34">
        <v>0.94</v>
      </c>
      <c r="N63" s="36">
        <v>0</v>
      </c>
      <c r="O63" s="73">
        <v>1</v>
      </c>
      <c r="P63" s="42">
        <v>0.25</v>
      </c>
      <c r="Q63" s="58">
        <v>0.55000000000000004</v>
      </c>
    </row>
    <row r="64" spans="1:17" x14ac:dyDescent="0.2">
      <c r="A64" s="5" t="s">
        <v>272</v>
      </c>
      <c r="B64" s="5">
        <v>19</v>
      </c>
      <c r="C64" s="6" t="str">
        <f t="shared" si="0"/>
        <v>Adulto Joven</v>
      </c>
      <c r="D64" s="5" t="s">
        <v>41</v>
      </c>
      <c r="E64" s="5" t="s">
        <v>42</v>
      </c>
      <c r="F64" s="5" t="s">
        <v>50</v>
      </c>
      <c r="G64" s="5" t="s">
        <v>47</v>
      </c>
      <c r="H64" s="5" t="s">
        <v>51</v>
      </c>
      <c r="I64" s="5" t="s">
        <v>45</v>
      </c>
      <c r="J64" s="5">
        <v>2011</v>
      </c>
      <c r="K64" s="32"/>
      <c r="L64" s="57">
        <v>0.96</v>
      </c>
      <c r="M64" s="34">
        <v>0.85</v>
      </c>
      <c r="N64" s="36">
        <v>0.55000000000000004</v>
      </c>
      <c r="O64" s="73">
        <v>0.5</v>
      </c>
      <c r="P64" s="42">
        <v>0.25</v>
      </c>
      <c r="Q64" s="58">
        <v>0.54</v>
      </c>
    </row>
    <row r="65" spans="1:17" x14ac:dyDescent="0.2">
      <c r="A65" s="5" t="s">
        <v>273</v>
      </c>
      <c r="B65" s="5">
        <v>18</v>
      </c>
      <c r="C65" s="6" t="str">
        <f t="shared" si="0"/>
        <v>Adulto Joven</v>
      </c>
      <c r="D65" s="5" t="s">
        <v>48</v>
      </c>
      <c r="E65" s="5" t="s">
        <v>77</v>
      </c>
      <c r="F65" s="5" t="s">
        <v>43</v>
      </c>
      <c r="G65" s="5" t="s">
        <v>47</v>
      </c>
      <c r="H65" s="5" t="s">
        <v>45</v>
      </c>
      <c r="I65" s="5" t="s">
        <v>51</v>
      </c>
      <c r="J65" s="5">
        <v>2012</v>
      </c>
      <c r="K65" s="32"/>
      <c r="L65" s="57">
        <v>0.21</v>
      </c>
      <c r="M65" s="34">
        <v>0.56999999999999995</v>
      </c>
      <c r="N65" s="36">
        <v>0.38</v>
      </c>
      <c r="O65" s="73">
        <v>0.5</v>
      </c>
      <c r="P65" s="42">
        <v>0</v>
      </c>
      <c r="Q65" s="58">
        <v>0.36</v>
      </c>
    </row>
    <row r="66" spans="1:17" x14ac:dyDescent="0.2">
      <c r="A66" s="5" t="s">
        <v>274</v>
      </c>
      <c r="B66" s="5">
        <v>17</v>
      </c>
      <c r="C66" s="6" t="str">
        <f t="shared" si="0"/>
        <v>Niño/Adolescente</v>
      </c>
      <c r="D66" s="5" t="s">
        <v>48</v>
      </c>
      <c r="E66" s="5" t="s">
        <v>81</v>
      </c>
      <c r="F66" s="5" t="s">
        <v>43</v>
      </c>
      <c r="G66" s="5" t="s">
        <v>47</v>
      </c>
      <c r="H66" s="5" t="s">
        <v>45</v>
      </c>
      <c r="I66" s="5" t="s">
        <v>51</v>
      </c>
      <c r="J66" s="5">
        <v>2010</v>
      </c>
      <c r="K66" s="32"/>
      <c r="L66" s="57">
        <v>0.56999999999999995</v>
      </c>
      <c r="M66" s="34">
        <v>0.69</v>
      </c>
      <c r="N66" s="36">
        <v>0</v>
      </c>
      <c r="O66" s="73">
        <v>0.25</v>
      </c>
      <c r="P66" s="42">
        <v>0</v>
      </c>
      <c r="Q66" s="58">
        <v>0.24</v>
      </c>
    </row>
    <row r="67" spans="1:17" x14ac:dyDescent="0.2">
      <c r="A67" s="5" t="s">
        <v>275</v>
      </c>
      <c r="B67" s="5">
        <v>18</v>
      </c>
      <c r="C67" s="6" t="str">
        <f t="shared" si="0"/>
        <v>Adulto Joven</v>
      </c>
      <c r="D67" s="5" t="s">
        <v>41</v>
      </c>
      <c r="E67" s="5" t="s">
        <v>82</v>
      </c>
      <c r="F67" s="5" t="s">
        <v>43</v>
      </c>
      <c r="G67" s="5" t="s">
        <v>47</v>
      </c>
      <c r="H67" s="5" t="s">
        <v>45</v>
      </c>
      <c r="I67" s="5" t="s">
        <v>45</v>
      </c>
      <c r="J67" s="5">
        <v>2017</v>
      </c>
      <c r="K67" s="32"/>
      <c r="L67" s="57">
        <v>0.82</v>
      </c>
      <c r="M67" s="34">
        <v>0.69</v>
      </c>
      <c r="N67" s="36">
        <v>0.38</v>
      </c>
      <c r="O67" s="73">
        <v>0.75</v>
      </c>
      <c r="P67" s="42">
        <v>0.25</v>
      </c>
      <c r="Q67" s="58">
        <v>0.52</v>
      </c>
    </row>
    <row r="68" spans="1:17" x14ac:dyDescent="0.2">
      <c r="A68" s="5" t="s">
        <v>276</v>
      </c>
      <c r="B68" s="5">
        <v>18</v>
      </c>
      <c r="C68" s="6" t="str">
        <f t="shared" si="0"/>
        <v>Adulto Joven</v>
      </c>
      <c r="D68" s="5" t="s">
        <v>48</v>
      </c>
      <c r="E68" s="5" t="s">
        <v>74</v>
      </c>
      <c r="F68" s="5" t="s">
        <v>43</v>
      </c>
      <c r="G68" s="5" t="s">
        <v>47</v>
      </c>
      <c r="H68" s="5" t="s">
        <v>51</v>
      </c>
      <c r="I68" s="5" t="s">
        <v>51</v>
      </c>
      <c r="J68" s="5">
        <v>2009</v>
      </c>
      <c r="K68" s="32"/>
      <c r="L68" s="57">
        <v>0.36</v>
      </c>
      <c r="M68" s="34">
        <v>0.4</v>
      </c>
      <c r="N68" s="36">
        <v>0</v>
      </c>
      <c r="O68" s="73">
        <v>0.25</v>
      </c>
      <c r="P68" s="42">
        <v>0.25</v>
      </c>
      <c r="Q68" s="58">
        <v>0.23</v>
      </c>
    </row>
    <row r="69" spans="1:17" x14ac:dyDescent="0.2">
      <c r="A69" s="5" t="s">
        <v>277</v>
      </c>
      <c r="B69" s="5">
        <v>27</v>
      </c>
      <c r="C69" s="6" t="str">
        <f t="shared" ref="C69:C132" si="1">IF((B69&lt;18),"Niño/Adolescente",(IF(AND((B69&gt;17),(B69&lt;30)),"Adulto Joven",(IF(AND((B69&gt;29),(B69&lt;60)),"Adulto","Adulto Mayor")))))</f>
        <v>Adulto Joven</v>
      </c>
      <c r="D69" s="5" t="s">
        <v>48</v>
      </c>
      <c r="E69" s="5" t="s">
        <v>83</v>
      </c>
      <c r="F69" s="5" t="s">
        <v>43</v>
      </c>
      <c r="G69" s="5" t="s">
        <v>44</v>
      </c>
      <c r="H69" s="5" t="s">
        <v>49</v>
      </c>
      <c r="I69" s="5" t="s">
        <v>49</v>
      </c>
      <c r="J69" s="5">
        <v>2011</v>
      </c>
      <c r="K69" s="32"/>
      <c r="L69" s="57">
        <v>0.79</v>
      </c>
      <c r="M69" s="34">
        <v>0.89</v>
      </c>
      <c r="N69" s="36">
        <v>0</v>
      </c>
      <c r="O69" s="73">
        <v>0.75</v>
      </c>
      <c r="P69" s="42">
        <v>0.25</v>
      </c>
      <c r="Q69" s="58">
        <v>0.47</v>
      </c>
    </row>
    <row r="70" spans="1:17" x14ac:dyDescent="0.2">
      <c r="A70" s="5" t="s">
        <v>278</v>
      </c>
      <c r="B70" s="5">
        <v>16</v>
      </c>
      <c r="C70" s="6" t="str">
        <f t="shared" si="1"/>
        <v>Niño/Adolescente</v>
      </c>
      <c r="D70" s="5" t="s">
        <v>48</v>
      </c>
      <c r="E70" s="5" t="s">
        <v>84</v>
      </c>
      <c r="F70" s="5" t="s">
        <v>50</v>
      </c>
      <c r="G70" s="5" t="s">
        <v>47</v>
      </c>
      <c r="H70" s="5" t="s">
        <v>51</v>
      </c>
      <c r="I70" s="5" t="s">
        <v>51</v>
      </c>
      <c r="J70" s="5">
        <v>2007</v>
      </c>
      <c r="K70" s="32"/>
      <c r="L70" s="57">
        <v>0.56999999999999995</v>
      </c>
      <c r="M70" s="34">
        <v>0.61</v>
      </c>
      <c r="N70" s="36">
        <v>0</v>
      </c>
      <c r="O70" s="73">
        <v>0.5</v>
      </c>
      <c r="P70" s="42">
        <v>0</v>
      </c>
      <c r="Q70" s="58">
        <v>0.28000000000000003</v>
      </c>
    </row>
    <row r="71" spans="1:17" x14ac:dyDescent="0.2">
      <c r="A71" s="5" t="s">
        <v>279</v>
      </c>
      <c r="B71" s="5">
        <v>18</v>
      </c>
      <c r="C71" s="6" t="str">
        <f t="shared" si="1"/>
        <v>Adulto Joven</v>
      </c>
      <c r="D71" s="5" t="s">
        <v>48</v>
      </c>
      <c r="E71" s="5" t="s">
        <v>85</v>
      </c>
      <c r="F71" s="5" t="s">
        <v>43</v>
      </c>
      <c r="G71" s="5" t="s">
        <v>47</v>
      </c>
      <c r="H71" s="5" t="s">
        <v>49</v>
      </c>
      <c r="I71" s="5" t="s">
        <v>45</v>
      </c>
      <c r="J71" s="5">
        <v>2007</v>
      </c>
      <c r="K71" s="32"/>
      <c r="L71" s="57">
        <v>0.68</v>
      </c>
      <c r="M71" s="34">
        <v>0.78</v>
      </c>
      <c r="N71" s="36">
        <v>0</v>
      </c>
      <c r="O71" s="73">
        <v>0.5</v>
      </c>
      <c r="P71" s="42">
        <v>0</v>
      </c>
      <c r="Q71" s="58">
        <v>0.32</v>
      </c>
    </row>
    <row r="72" spans="1:17" x14ac:dyDescent="0.2">
      <c r="A72" s="5" t="s">
        <v>280</v>
      </c>
      <c r="B72" s="5">
        <v>17</v>
      </c>
      <c r="C72" s="6" t="str">
        <f t="shared" si="1"/>
        <v>Niño/Adolescente</v>
      </c>
      <c r="D72" s="5" t="s">
        <v>48</v>
      </c>
      <c r="E72" s="5" t="s">
        <v>71</v>
      </c>
      <c r="F72" s="5" t="s">
        <v>43</v>
      </c>
      <c r="G72" s="5" t="s">
        <v>47</v>
      </c>
      <c r="H72" s="5" t="s">
        <v>45</v>
      </c>
      <c r="I72" s="5" t="s">
        <v>51</v>
      </c>
      <c r="J72" s="5">
        <v>2007</v>
      </c>
      <c r="K72" s="32"/>
      <c r="L72" s="57">
        <v>0.71</v>
      </c>
      <c r="M72" s="34">
        <v>0.26</v>
      </c>
      <c r="N72" s="36">
        <v>0.65</v>
      </c>
      <c r="O72" s="73">
        <v>0.75</v>
      </c>
      <c r="P72" s="42">
        <v>0.5</v>
      </c>
      <c r="Q72" s="58">
        <v>0.54</v>
      </c>
    </row>
    <row r="73" spans="1:17" x14ac:dyDescent="0.2">
      <c r="A73" s="5" t="s">
        <v>281</v>
      </c>
      <c r="B73" s="5">
        <v>17</v>
      </c>
      <c r="C73" s="6" t="str">
        <f t="shared" si="1"/>
        <v>Niño/Adolescente</v>
      </c>
      <c r="D73" s="5" t="s">
        <v>48</v>
      </c>
      <c r="E73" s="5" t="s">
        <v>86</v>
      </c>
      <c r="F73" s="5" t="s">
        <v>43</v>
      </c>
      <c r="G73" s="5" t="s">
        <v>47</v>
      </c>
      <c r="H73" s="5" t="s">
        <v>49</v>
      </c>
      <c r="I73" s="5" t="s">
        <v>49</v>
      </c>
      <c r="J73" s="5">
        <v>2008</v>
      </c>
      <c r="K73" s="32"/>
      <c r="L73" s="57">
        <v>0.82</v>
      </c>
      <c r="M73" s="34">
        <v>0.89</v>
      </c>
      <c r="N73" s="36">
        <v>0.78</v>
      </c>
      <c r="O73" s="73">
        <v>0.25</v>
      </c>
      <c r="P73" s="42">
        <v>0.25</v>
      </c>
      <c r="Q73" s="58">
        <v>0.54</v>
      </c>
    </row>
    <row r="74" spans="1:17" x14ac:dyDescent="0.2">
      <c r="A74" s="5" t="s">
        <v>282</v>
      </c>
      <c r="B74" s="5">
        <v>15</v>
      </c>
      <c r="C74" s="6" t="str">
        <f t="shared" si="1"/>
        <v>Niño/Adolescente</v>
      </c>
      <c r="D74" s="5" t="s">
        <v>41</v>
      </c>
      <c r="E74" s="5" t="s">
        <v>42</v>
      </c>
      <c r="F74" s="5" t="s">
        <v>43</v>
      </c>
      <c r="G74" s="5" t="s">
        <v>47</v>
      </c>
      <c r="H74" s="5" t="s">
        <v>51</v>
      </c>
      <c r="I74" s="5" t="s">
        <v>51</v>
      </c>
      <c r="J74" s="5">
        <v>2017</v>
      </c>
      <c r="K74" s="32"/>
      <c r="L74" s="57">
        <v>0.71</v>
      </c>
      <c r="M74" s="34">
        <v>0.78</v>
      </c>
      <c r="N74" s="36">
        <v>0</v>
      </c>
      <c r="O74" s="73">
        <v>0.75</v>
      </c>
      <c r="P74" s="42">
        <v>0.25</v>
      </c>
      <c r="Q74" s="58">
        <v>0.45</v>
      </c>
    </row>
    <row r="75" spans="1:17" x14ac:dyDescent="0.2">
      <c r="A75" s="5" t="s">
        <v>283</v>
      </c>
      <c r="B75" s="5">
        <v>16</v>
      </c>
      <c r="C75" s="6" t="str">
        <f t="shared" si="1"/>
        <v>Niño/Adolescente</v>
      </c>
      <c r="D75" s="5" t="s">
        <v>48</v>
      </c>
      <c r="E75" s="5" t="s">
        <v>83</v>
      </c>
      <c r="F75" s="5" t="s">
        <v>50</v>
      </c>
      <c r="G75" s="5" t="s">
        <v>65</v>
      </c>
      <c r="H75" s="5" t="s">
        <v>51</v>
      </c>
      <c r="I75" s="5" t="s">
        <v>65</v>
      </c>
      <c r="J75" s="5">
        <v>2016</v>
      </c>
      <c r="K75" s="32"/>
      <c r="L75" s="57">
        <v>0.28999999999999998</v>
      </c>
      <c r="M75" s="34">
        <v>0.23</v>
      </c>
      <c r="N75" s="36">
        <v>0</v>
      </c>
      <c r="O75" s="73">
        <v>0.25</v>
      </c>
      <c r="P75" s="42">
        <v>0.25</v>
      </c>
      <c r="Q75" s="58">
        <v>0.18</v>
      </c>
    </row>
    <row r="76" spans="1:17" x14ac:dyDescent="0.2">
      <c r="A76" s="5" t="s">
        <v>284</v>
      </c>
      <c r="B76" s="5">
        <v>15</v>
      </c>
      <c r="C76" s="6" t="str">
        <f t="shared" si="1"/>
        <v>Niño/Adolescente</v>
      </c>
      <c r="D76" s="5" t="s">
        <v>41</v>
      </c>
      <c r="E76" s="5" t="s">
        <v>63</v>
      </c>
      <c r="F76" s="5" t="s">
        <v>43</v>
      </c>
      <c r="G76" s="5" t="s">
        <v>47</v>
      </c>
      <c r="H76" s="5" t="s">
        <v>45</v>
      </c>
      <c r="I76" s="5" t="s">
        <v>45</v>
      </c>
      <c r="J76" s="5">
        <v>2014</v>
      </c>
      <c r="K76" s="32"/>
      <c r="L76" s="57">
        <v>0.46</v>
      </c>
      <c r="M76" s="34">
        <v>0.31</v>
      </c>
      <c r="N76" s="36">
        <v>0.18</v>
      </c>
      <c r="O76" s="73">
        <v>0.25</v>
      </c>
      <c r="P76" s="42">
        <v>0</v>
      </c>
      <c r="Q76" s="58">
        <v>0.19</v>
      </c>
    </row>
    <row r="77" spans="1:17" x14ac:dyDescent="0.2">
      <c r="A77" s="5" t="s">
        <v>285</v>
      </c>
      <c r="B77" s="5">
        <v>15</v>
      </c>
      <c r="C77" s="6" t="str">
        <f t="shared" si="1"/>
        <v>Niño/Adolescente</v>
      </c>
      <c r="D77" s="5" t="s">
        <v>41</v>
      </c>
      <c r="E77" s="5" t="s">
        <v>87</v>
      </c>
      <c r="F77" s="5" t="s">
        <v>43</v>
      </c>
      <c r="G77" s="5" t="s">
        <v>47</v>
      </c>
      <c r="H77" s="5" t="s">
        <v>51</v>
      </c>
      <c r="I77" s="5" t="s">
        <v>45</v>
      </c>
      <c r="J77" s="5">
        <v>2015</v>
      </c>
      <c r="K77" s="32"/>
      <c r="L77" s="57">
        <v>0.56999999999999995</v>
      </c>
      <c r="M77" s="34">
        <v>0.23</v>
      </c>
      <c r="N77" s="36">
        <v>0</v>
      </c>
      <c r="O77" s="73">
        <v>0.75</v>
      </c>
      <c r="P77" s="42">
        <v>0</v>
      </c>
      <c r="Q77" s="58">
        <v>0.25</v>
      </c>
    </row>
    <row r="78" spans="1:17" x14ac:dyDescent="0.2">
      <c r="A78" s="5" t="s">
        <v>286</v>
      </c>
      <c r="B78" s="5">
        <v>15</v>
      </c>
      <c r="C78" s="6" t="str">
        <f t="shared" si="1"/>
        <v>Niño/Adolescente</v>
      </c>
      <c r="D78" s="5" t="s">
        <v>41</v>
      </c>
      <c r="E78" s="5" t="s">
        <v>71</v>
      </c>
      <c r="F78" s="5" t="s">
        <v>43</v>
      </c>
      <c r="G78" s="5" t="s">
        <v>47</v>
      </c>
      <c r="H78" s="5" t="s">
        <v>45</v>
      </c>
      <c r="I78" s="5" t="s">
        <v>45</v>
      </c>
      <c r="J78" s="5">
        <v>2014</v>
      </c>
      <c r="K78" s="32"/>
      <c r="L78" s="57">
        <v>0.75</v>
      </c>
      <c r="M78" s="34">
        <v>0.46</v>
      </c>
      <c r="N78" s="36">
        <v>0</v>
      </c>
      <c r="O78" s="73">
        <v>0.75</v>
      </c>
      <c r="P78" s="42">
        <v>0</v>
      </c>
      <c r="Q78" s="58">
        <v>0.3</v>
      </c>
    </row>
    <row r="79" spans="1:17" x14ac:dyDescent="0.2">
      <c r="A79" s="5" t="s">
        <v>287</v>
      </c>
      <c r="B79" s="5">
        <v>16</v>
      </c>
      <c r="C79" s="6" t="str">
        <f t="shared" si="1"/>
        <v>Niño/Adolescente</v>
      </c>
      <c r="D79" s="5" t="s">
        <v>48</v>
      </c>
      <c r="E79" s="5" t="s">
        <v>75</v>
      </c>
      <c r="F79" s="5" t="s">
        <v>50</v>
      </c>
      <c r="G79" s="5" t="s">
        <v>47</v>
      </c>
      <c r="H79" s="5" t="s">
        <v>45</v>
      </c>
      <c r="I79" s="5" t="s">
        <v>45</v>
      </c>
      <c r="J79" s="5">
        <v>2010</v>
      </c>
      <c r="K79" s="32"/>
      <c r="L79" s="57">
        <v>0.39</v>
      </c>
      <c r="M79" s="34">
        <v>0.75</v>
      </c>
      <c r="N79" s="36">
        <v>0</v>
      </c>
      <c r="O79" s="73">
        <v>0.25</v>
      </c>
      <c r="P79" s="42">
        <v>1</v>
      </c>
      <c r="Q79" s="58">
        <v>0.5</v>
      </c>
    </row>
    <row r="80" spans="1:17" x14ac:dyDescent="0.2">
      <c r="A80" s="5" t="s">
        <v>288</v>
      </c>
      <c r="B80" s="5">
        <v>15</v>
      </c>
      <c r="C80" s="6" t="str">
        <f t="shared" si="1"/>
        <v>Niño/Adolescente</v>
      </c>
      <c r="D80" s="5" t="s">
        <v>41</v>
      </c>
      <c r="E80" s="5" t="s">
        <v>71</v>
      </c>
      <c r="F80" s="5" t="s">
        <v>43</v>
      </c>
      <c r="G80" s="5" t="s">
        <v>47</v>
      </c>
      <c r="H80" s="5" t="s">
        <v>45</v>
      </c>
      <c r="I80" s="5" t="s">
        <v>45</v>
      </c>
      <c r="J80" s="5">
        <v>2010</v>
      </c>
      <c r="K80" s="32"/>
      <c r="L80" s="57">
        <v>0.93</v>
      </c>
      <c r="M80" s="34">
        <v>0.39</v>
      </c>
      <c r="N80" s="36">
        <v>0.49</v>
      </c>
      <c r="O80" s="73">
        <v>0.25</v>
      </c>
      <c r="P80" s="42">
        <v>0.5</v>
      </c>
      <c r="Q80" s="58">
        <v>0.41</v>
      </c>
    </row>
    <row r="81" spans="1:17" x14ac:dyDescent="0.2">
      <c r="A81" s="5" t="s">
        <v>289</v>
      </c>
      <c r="B81" s="5">
        <v>16</v>
      </c>
      <c r="C81" s="6" t="str">
        <f t="shared" si="1"/>
        <v>Niño/Adolescente</v>
      </c>
      <c r="D81" s="5" t="s">
        <v>48</v>
      </c>
      <c r="E81" s="5" t="s">
        <v>88</v>
      </c>
      <c r="F81" s="5" t="s">
        <v>43</v>
      </c>
      <c r="G81" s="5" t="s">
        <v>47</v>
      </c>
      <c r="H81" s="5" t="s">
        <v>45</v>
      </c>
      <c r="I81" s="5" t="s">
        <v>45</v>
      </c>
      <c r="J81" s="5">
        <v>2016</v>
      </c>
      <c r="K81" s="32"/>
      <c r="L81" s="57">
        <v>0.64</v>
      </c>
      <c r="M81" s="34">
        <v>0.44</v>
      </c>
      <c r="N81" s="36">
        <v>0.28999999999999998</v>
      </c>
      <c r="O81" s="73">
        <v>0.5</v>
      </c>
      <c r="P81" s="42">
        <v>0.5</v>
      </c>
      <c r="Q81" s="58">
        <v>0.43</v>
      </c>
    </row>
    <row r="82" spans="1:17" x14ac:dyDescent="0.2">
      <c r="A82" s="5" t="s">
        <v>290</v>
      </c>
      <c r="B82" s="5">
        <v>15</v>
      </c>
      <c r="C82" s="6" t="str">
        <f t="shared" si="1"/>
        <v>Niño/Adolescente</v>
      </c>
      <c r="D82" s="5" t="s">
        <v>41</v>
      </c>
      <c r="E82" s="5" t="s">
        <v>42</v>
      </c>
      <c r="F82" s="5" t="s">
        <v>43</v>
      </c>
      <c r="G82" s="5" t="s">
        <v>47</v>
      </c>
      <c r="H82" s="5" t="s">
        <v>45</v>
      </c>
      <c r="I82" s="5" t="s">
        <v>45</v>
      </c>
      <c r="J82" s="5">
        <v>2016</v>
      </c>
      <c r="K82" s="32"/>
      <c r="L82" s="57">
        <v>0.68</v>
      </c>
      <c r="M82" s="34">
        <v>0.43</v>
      </c>
      <c r="N82" s="36">
        <v>0</v>
      </c>
      <c r="O82" s="73">
        <v>0.75</v>
      </c>
      <c r="P82" s="42">
        <v>0.25</v>
      </c>
      <c r="Q82" s="58">
        <v>0.36</v>
      </c>
    </row>
    <row r="83" spans="1:17" x14ac:dyDescent="0.2">
      <c r="A83" s="5" t="s">
        <v>291</v>
      </c>
      <c r="B83" s="5">
        <v>16</v>
      </c>
      <c r="C83" s="6" t="str">
        <f t="shared" si="1"/>
        <v>Niño/Adolescente</v>
      </c>
      <c r="D83" s="5" t="s">
        <v>41</v>
      </c>
      <c r="E83" s="5" t="s">
        <v>79</v>
      </c>
      <c r="F83" s="5" t="s">
        <v>43</v>
      </c>
      <c r="G83" s="5" t="s">
        <v>47</v>
      </c>
      <c r="H83" s="5" t="s">
        <v>51</v>
      </c>
      <c r="I83" s="5" t="s">
        <v>45</v>
      </c>
      <c r="J83" s="5">
        <v>2009</v>
      </c>
      <c r="K83" s="32"/>
      <c r="L83" s="57">
        <v>0.86</v>
      </c>
      <c r="M83" s="34">
        <v>0.52</v>
      </c>
      <c r="N83" s="36">
        <v>0.25</v>
      </c>
      <c r="O83" s="73">
        <v>0.75</v>
      </c>
      <c r="P83" s="42">
        <v>0</v>
      </c>
      <c r="Q83" s="58">
        <v>0.38</v>
      </c>
    </row>
    <row r="84" spans="1:17" x14ac:dyDescent="0.2">
      <c r="A84" s="5" t="s">
        <v>292</v>
      </c>
      <c r="B84" s="5">
        <v>15</v>
      </c>
      <c r="C84" s="6" t="str">
        <f t="shared" si="1"/>
        <v>Niño/Adolescente</v>
      </c>
      <c r="D84" s="5" t="s">
        <v>41</v>
      </c>
      <c r="E84" s="5" t="s">
        <v>71</v>
      </c>
      <c r="F84" s="5" t="s">
        <v>43</v>
      </c>
      <c r="G84" s="5" t="s">
        <v>47</v>
      </c>
      <c r="H84" s="5" t="s">
        <v>45</v>
      </c>
      <c r="I84" s="5" t="s">
        <v>45</v>
      </c>
      <c r="J84" s="5">
        <v>2009</v>
      </c>
      <c r="K84" s="32"/>
      <c r="L84" s="57">
        <v>0.82</v>
      </c>
      <c r="M84" s="34">
        <v>0.77</v>
      </c>
      <c r="N84" s="36">
        <v>0.39</v>
      </c>
      <c r="O84" s="73">
        <v>0.5</v>
      </c>
      <c r="P84" s="42">
        <v>1</v>
      </c>
      <c r="Q84" s="58">
        <v>0.67</v>
      </c>
    </row>
    <row r="85" spans="1:17" x14ac:dyDescent="0.2">
      <c r="A85" s="5" t="s">
        <v>293</v>
      </c>
      <c r="B85" s="5">
        <v>16</v>
      </c>
      <c r="C85" s="6" t="str">
        <f t="shared" si="1"/>
        <v>Niño/Adolescente</v>
      </c>
      <c r="D85" s="5" t="s">
        <v>41</v>
      </c>
      <c r="E85" s="5" t="s">
        <v>89</v>
      </c>
      <c r="F85" s="5" t="s">
        <v>43</v>
      </c>
      <c r="G85" s="5" t="s">
        <v>47</v>
      </c>
      <c r="H85" s="5" t="s">
        <v>45</v>
      </c>
      <c r="I85" s="5" t="s">
        <v>65</v>
      </c>
      <c r="J85" s="5">
        <v>2015</v>
      </c>
      <c r="K85" s="32"/>
      <c r="L85" s="57">
        <v>0.56999999999999995</v>
      </c>
      <c r="M85" s="34">
        <v>0.8</v>
      </c>
      <c r="N85" s="36">
        <v>0</v>
      </c>
      <c r="O85" s="73">
        <v>0.25</v>
      </c>
      <c r="P85" s="42">
        <v>0</v>
      </c>
      <c r="Q85" s="58">
        <v>0.26</v>
      </c>
    </row>
    <row r="86" spans="1:17" x14ac:dyDescent="0.2">
      <c r="A86" s="5" t="s">
        <v>294</v>
      </c>
      <c r="B86" s="5">
        <v>15</v>
      </c>
      <c r="C86" s="6" t="str">
        <f t="shared" si="1"/>
        <v>Niño/Adolescente</v>
      </c>
      <c r="D86" s="5" t="s">
        <v>48</v>
      </c>
      <c r="E86" s="5" t="s">
        <v>42</v>
      </c>
      <c r="F86" s="5" t="s">
        <v>43</v>
      </c>
      <c r="G86" s="5" t="s">
        <v>47</v>
      </c>
      <c r="H86" s="5" t="s">
        <v>51</v>
      </c>
      <c r="I86" s="5" t="s">
        <v>51</v>
      </c>
      <c r="J86" s="5">
        <v>2013</v>
      </c>
      <c r="K86" s="32"/>
      <c r="L86" s="57">
        <v>0.89</v>
      </c>
      <c r="M86" s="34">
        <v>0.86</v>
      </c>
      <c r="N86" s="36">
        <v>0</v>
      </c>
      <c r="O86" s="73">
        <v>0.75</v>
      </c>
      <c r="P86" s="42">
        <v>0.25</v>
      </c>
      <c r="Q86" s="58">
        <v>0.47</v>
      </c>
    </row>
    <row r="87" spans="1:17" x14ac:dyDescent="0.2">
      <c r="A87" s="5" t="s">
        <v>295</v>
      </c>
      <c r="B87" s="5">
        <v>15</v>
      </c>
      <c r="C87" s="6" t="str">
        <f t="shared" si="1"/>
        <v>Niño/Adolescente</v>
      </c>
      <c r="D87" s="5" t="s">
        <v>48</v>
      </c>
      <c r="E87" s="5" t="s">
        <v>72</v>
      </c>
      <c r="F87" s="5" t="s">
        <v>43</v>
      </c>
      <c r="G87" s="5" t="s">
        <v>47</v>
      </c>
      <c r="H87" s="5" t="s">
        <v>45</v>
      </c>
      <c r="I87" s="5" t="s">
        <v>49</v>
      </c>
      <c r="J87" s="5">
        <v>2009</v>
      </c>
      <c r="K87" s="32"/>
      <c r="L87" s="57">
        <v>0.61</v>
      </c>
      <c r="M87" s="34">
        <v>0.28000000000000003</v>
      </c>
      <c r="N87" s="36">
        <v>0</v>
      </c>
      <c r="O87" s="73">
        <v>0.5</v>
      </c>
      <c r="P87" s="42">
        <v>0</v>
      </c>
      <c r="Q87" s="58">
        <v>0.2</v>
      </c>
    </row>
    <row r="88" spans="1:17" x14ac:dyDescent="0.2">
      <c r="A88" s="5" t="s">
        <v>296</v>
      </c>
      <c r="B88" s="5">
        <v>15</v>
      </c>
      <c r="C88" s="6" t="str">
        <f t="shared" si="1"/>
        <v>Niño/Adolescente</v>
      </c>
      <c r="D88" s="5" t="s">
        <v>48</v>
      </c>
      <c r="E88" s="5" t="s">
        <v>72</v>
      </c>
      <c r="F88" s="5" t="s">
        <v>50</v>
      </c>
      <c r="G88" s="5" t="s">
        <v>47</v>
      </c>
      <c r="H88" s="5" t="s">
        <v>45</v>
      </c>
      <c r="I88" s="5" t="s">
        <v>49</v>
      </c>
      <c r="J88" s="5">
        <v>2010</v>
      </c>
      <c r="K88" s="32"/>
      <c r="L88" s="57">
        <v>0.39</v>
      </c>
      <c r="M88" s="34">
        <v>0.56000000000000005</v>
      </c>
      <c r="N88" s="36">
        <v>0</v>
      </c>
      <c r="O88" s="73">
        <v>0.25</v>
      </c>
      <c r="P88" s="42">
        <v>0.25</v>
      </c>
      <c r="Q88" s="58">
        <v>0.27</v>
      </c>
    </row>
    <row r="89" spans="1:17" x14ac:dyDescent="0.2">
      <c r="A89" s="5" t="s">
        <v>297</v>
      </c>
      <c r="B89" s="5">
        <v>15</v>
      </c>
      <c r="C89" s="6" t="str">
        <f t="shared" si="1"/>
        <v>Niño/Adolescente</v>
      </c>
      <c r="D89" s="5" t="s">
        <v>48</v>
      </c>
      <c r="E89" s="5" t="s">
        <v>90</v>
      </c>
      <c r="F89" s="5" t="s">
        <v>50</v>
      </c>
      <c r="G89" s="5" t="s">
        <v>47</v>
      </c>
      <c r="H89" s="5" t="s">
        <v>51</v>
      </c>
      <c r="I89" s="5" t="s">
        <v>49</v>
      </c>
      <c r="J89" s="5">
        <v>2014</v>
      </c>
      <c r="K89" s="32"/>
      <c r="L89" s="57">
        <v>0.64</v>
      </c>
      <c r="M89" s="34">
        <v>0.5</v>
      </c>
      <c r="N89" s="36">
        <v>0</v>
      </c>
      <c r="O89" s="73">
        <v>0</v>
      </c>
      <c r="P89" s="42">
        <v>0.25</v>
      </c>
      <c r="Q89" s="58">
        <v>0.19</v>
      </c>
    </row>
    <row r="90" spans="1:17" x14ac:dyDescent="0.2">
      <c r="A90" s="5" t="s">
        <v>298</v>
      </c>
      <c r="B90" s="5">
        <v>16</v>
      </c>
      <c r="C90" s="6" t="str">
        <f t="shared" si="1"/>
        <v>Niño/Adolescente</v>
      </c>
      <c r="D90" s="5" t="s">
        <v>48</v>
      </c>
      <c r="E90" s="5" t="s">
        <v>71</v>
      </c>
      <c r="F90" s="5" t="s">
        <v>43</v>
      </c>
      <c r="G90" s="5" t="s">
        <v>47</v>
      </c>
      <c r="H90" s="5" t="s">
        <v>45</v>
      </c>
      <c r="I90" s="5" t="s">
        <v>45</v>
      </c>
      <c r="J90" s="5">
        <v>2011</v>
      </c>
      <c r="K90" s="32"/>
      <c r="L90" s="57">
        <v>0.46</v>
      </c>
      <c r="M90" s="34">
        <v>0.78</v>
      </c>
      <c r="N90" s="36">
        <v>0</v>
      </c>
      <c r="O90" s="73">
        <v>0.25</v>
      </c>
      <c r="P90" s="42">
        <v>0</v>
      </c>
      <c r="Q90" s="58">
        <v>0.26</v>
      </c>
    </row>
    <row r="91" spans="1:17" x14ac:dyDescent="0.2">
      <c r="A91" s="5" t="s">
        <v>299</v>
      </c>
      <c r="B91" s="5">
        <v>15</v>
      </c>
      <c r="C91" s="6" t="str">
        <f t="shared" si="1"/>
        <v>Niño/Adolescente</v>
      </c>
      <c r="D91" s="5" t="s">
        <v>48</v>
      </c>
      <c r="E91" s="5" t="s">
        <v>60</v>
      </c>
      <c r="F91" s="5" t="s">
        <v>50</v>
      </c>
      <c r="G91" s="5" t="s">
        <v>47</v>
      </c>
      <c r="H91" s="5" t="s">
        <v>45</v>
      </c>
      <c r="I91" s="5" t="s">
        <v>51</v>
      </c>
      <c r="J91" s="5">
        <v>2014</v>
      </c>
      <c r="K91" s="32"/>
      <c r="L91" s="57">
        <v>0.61</v>
      </c>
      <c r="M91" s="34">
        <v>0.76</v>
      </c>
      <c r="N91" s="36">
        <v>0.2</v>
      </c>
      <c r="O91" s="73">
        <v>0.25</v>
      </c>
      <c r="P91" s="42">
        <v>0.25</v>
      </c>
      <c r="Q91" s="58">
        <v>0.37</v>
      </c>
    </row>
    <row r="92" spans="1:17" x14ac:dyDescent="0.2">
      <c r="A92" s="5" t="s">
        <v>300</v>
      </c>
      <c r="B92" s="5">
        <v>15</v>
      </c>
      <c r="C92" s="6" t="str">
        <f t="shared" si="1"/>
        <v>Niño/Adolescente</v>
      </c>
      <c r="D92" s="5" t="s">
        <v>41</v>
      </c>
      <c r="E92" s="5" t="s">
        <v>79</v>
      </c>
      <c r="F92" s="5" t="s">
        <v>43</v>
      </c>
      <c r="G92" s="5" t="s">
        <v>47</v>
      </c>
      <c r="H92" s="5" t="s">
        <v>51</v>
      </c>
      <c r="I92" s="5" t="s">
        <v>45</v>
      </c>
      <c r="J92" s="5">
        <v>2017</v>
      </c>
      <c r="K92" s="32"/>
      <c r="L92" s="57">
        <v>0.64</v>
      </c>
      <c r="M92" s="34">
        <v>0.44</v>
      </c>
      <c r="N92" s="36">
        <v>0</v>
      </c>
      <c r="O92" s="73">
        <v>0.25</v>
      </c>
      <c r="P92" s="42">
        <v>0.25</v>
      </c>
      <c r="Q92" s="58">
        <v>0.24</v>
      </c>
    </row>
    <row r="93" spans="1:17" x14ac:dyDescent="0.2">
      <c r="A93" s="5" t="s">
        <v>301</v>
      </c>
      <c r="B93" s="5">
        <v>16</v>
      </c>
      <c r="C93" s="6" t="str">
        <f t="shared" si="1"/>
        <v>Niño/Adolescente</v>
      </c>
      <c r="D93" s="5" t="s">
        <v>41</v>
      </c>
      <c r="E93" s="5" t="s">
        <v>72</v>
      </c>
      <c r="F93" s="5" t="s">
        <v>43</v>
      </c>
      <c r="G93" s="5" t="s">
        <v>47</v>
      </c>
      <c r="H93" s="5" t="s">
        <v>45</v>
      </c>
      <c r="I93" s="5" t="s">
        <v>49</v>
      </c>
      <c r="J93" s="5">
        <v>2010</v>
      </c>
      <c r="K93" s="32"/>
      <c r="L93" s="57">
        <v>0.39</v>
      </c>
      <c r="M93" s="34">
        <v>0.81</v>
      </c>
      <c r="N93" s="36">
        <v>0</v>
      </c>
      <c r="O93" s="73">
        <v>0.5</v>
      </c>
      <c r="P93" s="42">
        <v>0.5</v>
      </c>
      <c r="Q93" s="58">
        <v>0.45</v>
      </c>
    </row>
    <row r="94" spans="1:17" x14ac:dyDescent="0.2">
      <c r="A94" s="5" t="s">
        <v>302</v>
      </c>
      <c r="B94" s="5">
        <v>15</v>
      </c>
      <c r="C94" s="6" t="str">
        <f t="shared" si="1"/>
        <v>Niño/Adolescente</v>
      </c>
      <c r="D94" s="5" t="s">
        <v>41</v>
      </c>
      <c r="E94" s="5" t="s">
        <v>77</v>
      </c>
      <c r="F94" s="5" t="s">
        <v>43</v>
      </c>
      <c r="G94" s="5" t="s">
        <v>47</v>
      </c>
      <c r="H94" s="5" t="s">
        <v>45</v>
      </c>
      <c r="I94" s="5" t="s">
        <v>45</v>
      </c>
      <c r="J94" s="5">
        <v>2010</v>
      </c>
      <c r="K94" s="32"/>
      <c r="L94" s="57">
        <v>0.21</v>
      </c>
      <c r="M94" s="34">
        <v>0.66</v>
      </c>
      <c r="N94" s="36">
        <v>0.53</v>
      </c>
      <c r="O94" s="73">
        <v>1</v>
      </c>
      <c r="P94" s="42">
        <v>0.25</v>
      </c>
      <c r="Q94" s="58">
        <v>0.61</v>
      </c>
    </row>
    <row r="95" spans="1:17" x14ac:dyDescent="0.2">
      <c r="A95" s="5" t="s">
        <v>303</v>
      </c>
      <c r="B95" s="5">
        <v>15</v>
      </c>
      <c r="C95" s="6" t="str">
        <f t="shared" si="1"/>
        <v>Niño/Adolescente</v>
      </c>
      <c r="D95" s="5" t="s">
        <v>41</v>
      </c>
      <c r="E95" s="5" t="s">
        <v>72</v>
      </c>
      <c r="F95" s="5" t="s">
        <v>43</v>
      </c>
      <c r="G95" s="5" t="s">
        <v>47</v>
      </c>
      <c r="H95" s="5" t="s">
        <v>45</v>
      </c>
      <c r="I95" s="5" t="s">
        <v>45</v>
      </c>
      <c r="J95" s="5">
        <v>2010</v>
      </c>
      <c r="K95" s="32"/>
      <c r="L95" s="57">
        <v>0.75</v>
      </c>
      <c r="M95" s="34">
        <v>0.33</v>
      </c>
      <c r="N95" s="36">
        <v>0</v>
      </c>
      <c r="O95" s="73">
        <v>0.25</v>
      </c>
      <c r="P95" s="42">
        <v>0.25</v>
      </c>
      <c r="Q95" s="58">
        <v>0.21</v>
      </c>
    </row>
    <row r="96" spans="1:17" x14ac:dyDescent="0.2">
      <c r="A96" s="5" t="s">
        <v>304</v>
      </c>
      <c r="B96" s="5">
        <v>16</v>
      </c>
      <c r="C96" s="6" t="str">
        <f t="shared" si="1"/>
        <v>Niño/Adolescente</v>
      </c>
      <c r="D96" s="5" t="s">
        <v>41</v>
      </c>
      <c r="E96" s="5" t="s">
        <v>91</v>
      </c>
      <c r="F96" s="5" t="s">
        <v>43</v>
      </c>
      <c r="G96" s="5" t="s">
        <v>47</v>
      </c>
      <c r="H96" s="5" t="s">
        <v>45</v>
      </c>
      <c r="I96" s="5" t="s">
        <v>45</v>
      </c>
      <c r="J96" s="5">
        <v>2012</v>
      </c>
      <c r="K96" s="32"/>
      <c r="L96" s="57">
        <v>0.64</v>
      </c>
      <c r="M96" s="34">
        <v>0.28999999999999998</v>
      </c>
      <c r="N96" s="36">
        <v>0</v>
      </c>
      <c r="O96" s="73">
        <v>0.25</v>
      </c>
      <c r="P96" s="42">
        <v>0.25</v>
      </c>
      <c r="Q96" s="58">
        <v>0.2</v>
      </c>
    </row>
    <row r="97" spans="1:17" x14ac:dyDescent="0.2">
      <c r="A97" s="5" t="s">
        <v>305</v>
      </c>
      <c r="B97" s="5">
        <v>16</v>
      </c>
      <c r="C97" s="6" t="str">
        <f t="shared" si="1"/>
        <v>Niño/Adolescente</v>
      </c>
      <c r="D97" s="5" t="s">
        <v>48</v>
      </c>
      <c r="E97" s="5" t="s">
        <v>77</v>
      </c>
      <c r="F97" s="5" t="s">
        <v>50</v>
      </c>
      <c r="G97" s="5" t="s">
        <v>47</v>
      </c>
      <c r="H97" s="5" t="s">
        <v>45</v>
      </c>
      <c r="I97" s="5" t="s">
        <v>49</v>
      </c>
      <c r="J97" s="5">
        <v>2010</v>
      </c>
      <c r="K97" s="32"/>
      <c r="L97" s="57">
        <v>0.39</v>
      </c>
      <c r="M97" s="34">
        <v>0.52</v>
      </c>
      <c r="N97" s="36">
        <v>0</v>
      </c>
      <c r="O97" s="73">
        <v>0.5</v>
      </c>
      <c r="P97" s="42">
        <v>0.25</v>
      </c>
      <c r="Q97" s="58">
        <v>0.32</v>
      </c>
    </row>
    <row r="98" spans="1:17" x14ac:dyDescent="0.2">
      <c r="A98" s="5" t="s">
        <v>306</v>
      </c>
      <c r="B98" s="5">
        <v>56</v>
      </c>
      <c r="C98" s="6" t="str">
        <f t="shared" si="1"/>
        <v>Adulto</v>
      </c>
      <c r="D98" s="5" t="s">
        <v>41</v>
      </c>
      <c r="E98" s="5" t="s">
        <v>67</v>
      </c>
      <c r="F98" s="5" t="s">
        <v>43</v>
      </c>
      <c r="G98" s="5" t="s">
        <v>70</v>
      </c>
      <c r="H98" s="5" t="s">
        <v>45</v>
      </c>
      <c r="I98" s="5" t="s">
        <v>45</v>
      </c>
      <c r="J98" s="5">
        <v>2015</v>
      </c>
      <c r="K98" s="32"/>
      <c r="L98" s="57">
        <v>0.54</v>
      </c>
      <c r="M98" s="34">
        <v>0.62</v>
      </c>
      <c r="N98" s="36">
        <v>0</v>
      </c>
      <c r="O98" s="73">
        <v>0.25</v>
      </c>
      <c r="P98" s="42">
        <v>0</v>
      </c>
      <c r="Q98" s="58">
        <v>0.22</v>
      </c>
    </row>
    <row r="99" spans="1:17" x14ac:dyDescent="0.2">
      <c r="A99" s="5" t="s">
        <v>307</v>
      </c>
      <c r="B99" s="5">
        <v>26</v>
      </c>
      <c r="C99" s="6" t="str">
        <f t="shared" si="1"/>
        <v>Adulto Joven</v>
      </c>
      <c r="D99" s="5" t="s">
        <v>41</v>
      </c>
      <c r="E99" s="5" t="s">
        <v>42</v>
      </c>
      <c r="F99" s="5" t="s">
        <v>43</v>
      </c>
      <c r="G99" s="5" t="s">
        <v>44</v>
      </c>
      <c r="H99" s="5" t="s">
        <v>51</v>
      </c>
      <c r="I99" s="5" t="s">
        <v>51</v>
      </c>
      <c r="J99" s="5">
        <v>2013</v>
      </c>
      <c r="K99" s="32"/>
      <c r="L99" s="57">
        <v>0.71</v>
      </c>
      <c r="M99" s="34">
        <v>0.65</v>
      </c>
      <c r="N99" s="36">
        <v>0</v>
      </c>
      <c r="O99" s="73">
        <v>0.75</v>
      </c>
      <c r="P99" s="42">
        <v>0.25</v>
      </c>
      <c r="Q99" s="58">
        <v>0.41</v>
      </c>
    </row>
    <row r="100" spans="1:17" x14ac:dyDescent="0.2">
      <c r="A100" s="5" t="s">
        <v>308</v>
      </c>
      <c r="B100" s="5">
        <v>22</v>
      </c>
      <c r="C100" s="6" t="str">
        <f t="shared" si="1"/>
        <v>Adulto Joven</v>
      </c>
      <c r="D100" s="5" t="s">
        <v>41</v>
      </c>
      <c r="E100" s="5" t="s">
        <v>42</v>
      </c>
      <c r="F100" s="5" t="s">
        <v>43</v>
      </c>
      <c r="G100" s="5" t="s">
        <v>44</v>
      </c>
      <c r="H100" s="5" t="s">
        <v>51</v>
      </c>
      <c r="I100" s="5" t="s">
        <v>51</v>
      </c>
      <c r="J100" s="5">
        <v>2012</v>
      </c>
      <c r="K100" s="32"/>
      <c r="L100" s="57">
        <v>0.56999999999999995</v>
      </c>
      <c r="M100" s="34">
        <v>0.3</v>
      </c>
      <c r="N100" s="36">
        <v>0</v>
      </c>
      <c r="O100" s="73">
        <v>0.5</v>
      </c>
      <c r="P100" s="42">
        <v>0.25</v>
      </c>
      <c r="Q100" s="58">
        <v>0.26</v>
      </c>
    </row>
    <row r="101" spans="1:17" x14ac:dyDescent="0.2">
      <c r="A101" s="5" t="s">
        <v>309</v>
      </c>
      <c r="B101" s="5">
        <v>19</v>
      </c>
      <c r="C101" s="6" t="str">
        <f t="shared" si="1"/>
        <v>Adulto Joven</v>
      </c>
      <c r="D101" s="5" t="s">
        <v>41</v>
      </c>
      <c r="E101" s="5" t="s">
        <v>46</v>
      </c>
      <c r="F101" s="5" t="s">
        <v>43</v>
      </c>
      <c r="G101" s="5" t="s">
        <v>47</v>
      </c>
      <c r="H101" s="5" t="s">
        <v>45</v>
      </c>
      <c r="I101" s="5" t="s">
        <v>45</v>
      </c>
      <c r="J101" s="5">
        <v>2010</v>
      </c>
      <c r="K101" s="32"/>
      <c r="L101" s="57">
        <v>0.54</v>
      </c>
      <c r="M101" s="34">
        <v>0.69</v>
      </c>
      <c r="N101" s="36">
        <v>0</v>
      </c>
      <c r="O101" s="73">
        <v>0.75</v>
      </c>
      <c r="P101" s="42">
        <v>0</v>
      </c>
      <c r="Q101" s="58">
        <v>0.36</v>
      </c>
    </row>
    <row r="102" spans="1:17" x14ac:dyDescent="0.2">
      <c r="A102" s="5" t="s">
        <v>310</v>
      </c>
      <c r="B102" s="5">
        <v>27</v>
      </c>
      <c r="C102" s="6" t="str">
        <f t="shared" si="1"/>
        <v>Adulto Joven</v>
      </c>
      <c r="D102" s="5" t="s">
        <v>41</v>
      </c>
      <c r="E102" s="5" t="s">
        <v>46</v>
      </c>
      <c r="F102" s="5" t="s">
        <v>43</v>
      </c>
      <c r="G102" s="5" t="s">
        <v>44</v>
      </c>
      <c r="H102" s="5" t="s">
        <v>45</v>
      </c>
      <c r="I102" s="5" t="s">
        <v>45</v>
      </c>
      <c r="J102" s="5">
        <v>2011</v>
      </c>
      <c r="K102" s="32"/>
      <c r="L102" s="57">
        <v>0.79</v>
      </c>
      <c r="M102" s="34">
        <v>0.83</v>
      </c>
      <c r="N102" s="36">
        <v>0.28000000000000003</v>
      </c>
      <c r="O102" s="73">
        <v>0.75</v>
      </c>
      <c r="P102" s="42">
        <v>0</v>
      </c>
      <c r="Q102" s="58">
        <v>0.47</v>
      </c>
    </row>
    <row r="103" spans="1:17" x14ac:dyDescent="0.2">
      <c r="A103" s="5" t="s">
        <v>311</v>
      </c>
      <c r="B103" s="5">
        <v>24</v>
      </c>
      <c r="C103" s="6" t="str">
        <f t="shared" si="1"/>
        <v>Adulto Joven</v>
      </c>
      <c r="D103" s="5" t="s">
        <v>41</v>
      </c>
      <c r="E103" s="5" t="s">
        <v>46</v>
      </c>
      <c r="F103" s="5" t="s">
        <v>43</v>
      </c>
      <c r="G103" s="5" t="s">
        <v>44</v>
      </c>
      <c r="H103" s="5" t="s">
        <v>45</v>
      </c>
      <c r="I103" s="5" t="s">
        <v>45</v>
      </c>
      <c r="J103" s="5">
        <v>2005</v>
      </c>
      <c r="K103" s="32"/>
      <c r="L103" s="57">
        <v>0.46</v>
      </c>
      <c r="M103" s="34">
        <v>0.59</v>
      </c>
      <c r="N103" s="36">
        <v>0</v>
      </c>
      <c r="O103" s="73">
        <v>0.5</v>
      </c>
      <c r="P103" s="42">
        <v>0.75</v>
      </c>
      <c r="Q103" s="58">
        <v>0.46</v>
      </c>
    </row>
    <row r="104" spans="1:17" x14ac:dyDescent="0.2">
      <c r="A104" s="5" t="s">
        <v>312</v>
      </c>
      <c r="B104" s="5">
        <v>26</v>
      </c>
      <c r="C104" s="6" t="str">
        <f t="shared" si="1"/>
        <v>Adulto Joven</v>
      </c>
      <c r="D104" s="5" t="s">
        <v>48</v>
      </c>
      <c r="E104" s="5" t="s">
        <v>42</v>
      </c>
      <c r="F104" s="5" t="s">
        <v>43</v>
      </c>
      <c r="G104" s="5" t="s">
        <v>44</v>
      </c>
      <c r="H104" s="5" t="s">
        <v>49</v>
      </c>
      <c r="I104" s="5" t="s">
        <v>49</v>
      </c>
      <c r="J104" s="5">
        <v>2010</v>
      </c>
      <c r="K104" s="32"/>
      <c r="L104" s="57">
        <v>0.61</v>
      </c>
      <c r="M104" s="34">
        <v>0.84</v>
      </c>
      <c r="N104" s="36">
        <v>0</v>
      </c>
      <c r="O104" s="73">
        <v>0.5</v>
      </c>
      <c r="P104" s="42">
        <v>0.25</v>
      </c>
      <c r="Q104" s="58">
        <v>0.4</v>
      </c>
    </row>
    <row r="105" spans="1:17" x14ac:dyDescent="0.2">
      <c r="A105" s="5" t="s">
        <v>313</v>
      </c>
      <c r="B105" s="5">
        <v>24</v>
      </c>
      <c r="C105" s="6" t="str">
        <f t="shared" si="1"/>
        <v>Adulto Joven</v>
      </c>
      <c r="D105" s="5" t="s">
        <v>41</v>
      </c>
      <c r="E105" s="5" t="s">
        <v>42</v>
      </c>
      <c r="F105" s="5" t="s">
        <v>43</v>
      </c>
      <c r="G105" s="5" t="s">
        <v>44</v>
      </c>
      <c r="H105" s="5" t="s">
        <v>45</v>
      </c>
      <c r="I105" s="5" t="s">
        <v>51</v>
      </c>
      <c r="J105" s="5">
        <v>2013</v>
      </c>
      <c r="K105" s="32"/>
      <c r="L105" s="57">
        <v>0.71</v>
      </c>
      <c r="M105" s="34">
        <v>0.65</v>
      </c>
      <c r="N105" s="36">
        <v>0</v>
      </c>
      <c r="O105" s="73">
        <v>0.5</v>
      </c>
      <c r="P105" s="42">
        <v>0</v>
      </c>
      <c r="Q105" s="58">
        <v>0.28999999999999998</v>
      </c>
    </row>
    <row r="106" spans="1:17" x14ac:dyDescent="0.2">
      <c r="A106" s="5" t="s">
        <v>314</v>
      </c>
      <c r="B106" s="5">
        <v>30</v>
      </c>
      <c r="C106" s="6" t="str">
        <f t="shared" si="1"/>
        <v>Adulto</v>
      </c>
      <c r="D106" s="5" t="s">
        <v>48</v>
      </c>
      <c r="E106" s="5" t="s">
        <v>92</v>
      </c>
      <c r="F106" s="5" t="s">
        <v>43</v>
      </c>
      <c r="G106" s="5" t="s">
        <v>44</v>
      </c>
      <c r="H106" s="5" t="s">
        <v>49</v>
      </c>
      <c r="I106" s="5" t="s">
        <v>45</v>
      </c>
      <c r="J106" s="5">
        <v>2009</v>
      </c>
      <c r="K106" s="32"/>
      <c r="L106" s="57">
        <v>0.64</v>
      </c>
      <c r="M106" s="34">
        <v>0.56999999999999995</v>
      </c>
      <c r="N106" s="36">
        <v>0</v>
      </c>
      <c r="O106" s="73">
        <v>0.25</v>
      </c>
      <c r="P106" s="42">
        <v>0.25</v>
      </c>
      <c r="Q106" s="58">
        <v>0.27</v>
      </c>
    </row>
    <row r="107" spans="1:17" x14ac:dyDescent="0.2">
      <c r="A107" s="5" t="s">
        <v>315</v>
      </c>
      <c r="B107" s="5">
        <v>25</v>
      </c>
      <c r="C107" s="6" t="str">
        <f t="shared" si="1"/>
        <v>Adulto Joven</v>
      </c>
      <c r="D107" s="5" t="s">
        <v>41</v>
      </c>
      <c r="E107" s="5" t="s">
        <v>42</v>
      </c>
      <c r="F107" s="5" t="s">
        <v>43</v>
      </c>
      <c r="G107" s="5" t="s">
        <v>44</v>
      </c>
      <c r="H107" s="5" t="s">
        <v>45</v>
      </c>
      <c r="I107" s="5" t="s">
        <v>51</v>
      </c>
      <c r="J107" s="5">
        <v>2010</v>
      </c>
      <c r="K107" s="32"/>
      <c r="L107" s="57">
        <v>0.89</v>
      </c>
      <c r="M107" s="34">
        <v>0.59</v>
      </c>
      <c r="N107" s="36">
        <v>0</v>
      </c>
      <c r="O107" s="73">
        <v>0.75</v>
      </c>
      <c r="P107" s="42">
        <v>0.75</v>
      </c>
      <c r="Q107" s="58">
        <v>0.52</v>
      </c>
    </row>
    <row r="108" spans="1:17" x14ac:dyDescent="0.2">
      <c r="A108" s="5" t="s">
        <v>316</v>
      </c>
      <c r="B108" s="5">
        <v>25</v>
      </c>
      <c r="C108" s="6" t="str">
        <f t="shared" si="1"/>
        <v>Adulto Joven</v>
      </c>
      <c r="D108" s="5" t="s">
        <v>48</v>
      </c>
      <c r="E108" s="5" t="s">
        <v>42</v>
      </c>
      <c r="F108" s="5" t="s">
        <v>43</v>
      </c>
      <c r="G108" s="5" t="s">
        <v>44</v>
      </c>
      <c r="H108" s="5" t="s">
        <v>45</v>
      </c>
      <c r="I108" s="5" t="s">
        <v>45</v>
      </c>
      <c r="J108" s="5">
        <v>2010</v>
      </c>
      <c r="K108" s="32"/>
      <c r="L108" s="57">
        <v>0.54</v>
      </c>
      <c r="M108" s="34">
        <v>0.41</v>
      </c>
      <c r="N108" s="36">
        <v>0</v>
      </c>
      <c r="O108" s="73">
        <v>0.25</v>
      </c>
      <c r="P108" s="42">
        <v>0.25</v>
      </c>
      <c r="Q108" s="58">
        <v>0.23</v>
      </c>
    </row>
    <row r="109" spans="1:17" x14ac:dyDescent="0.2">
      <c r="A109" s="5" t="s">
        <v>317</v>
      </c>
      <c r="B109" s="5">
        <v>24</v>
      </c>
      <c r="C109" s="6" t="str">
        <f t="shared" si="1"/>
        <v>Adulto Joven</v>
      </c>
      <c r="D109" s="5" t="s">
        <v>41</v>
      </c>
      <c r="E109" s="5" t="s">
        <v>42</v>
      </c>
      <c r="F109" s="5" t="s">
        <v>43</v>
      </c>
      <c r="G109" s="5" t="s">
        <v>44</v>
      </c>
      <c r="H109" s="5" t="s">
        <v>45</v>
      </c>
      <c r="I109" s="5" t="s">
        <v>45</v>
      </c>
      <c r="J109" s="5">
        <v>2011</v>
      </c>
      <c r="K109" s="32"/>
      <c r="L109" s="57">
        <v>0.5</v>
      </c>
      <c r="M109" s="34">
        <v>0.61</v>
      </c>
      <c r="N109" s="36">
        <v>0</v>
      </c>
      <c r="O109" s="73">
        <v>0.75</v>
      </c>
      <c r="P109" s="42">
        <v>0.25</v>
      </c>
      <c r="Q109" s="58">
        <v>0.4</v>
      </c>
    </row>
    <row r="110" spans="1:17" x14ac:dyDescent="0.2">
      <c r="A110" s="5" t="s">
        <v>318</v>
      </c>
      <c r="B110" s="5">
        <v>23</v>
      </c>
      <c r="C110" s="6" t="str">
        <f t="shared" si="1"/>
        <v>Adulto Joven</v>
      </c>
      <c r="D110" s="5" t="s">
        <v>48</v>
      </c>
      <c r="E110" s="5" t="s">
        <v>71</v>
      </c>
      <c r="F110" s="5" t="s">
        <v>43</v>
      </c>
      <c r="G110" s="5" t="s">
        <v>44</v>
      </c>
      <c r="H110" s="5" t="s">
        <v>49</v>
      </c>
      <c r="I110" s="5" t="s">
        <v>49</v>
      </c>
      <c r="J110" s="5">
        <v>2009</v>
      </c>
      <c r="K110" s="32"/>
      <c r="L110" s="57">
        <v>0.71</v>
      </c>
      <c r="M110" s="34">
        <v>0.28000000000000003</v>
      </c>
      <c r="N110" s="36">
        <v>0.3</v>
      </c>
      <c r="O110" s="73">
        <v>1</v>
      </c>
      <c r="P110" s="42">
        <v>0.25</v>
      </c>
      <c r="Q110" s="58">
        <v>0.46</v>
      </c>
    </row>
    <row r="111" spans="1:17" x14ac:dyDescent="0.2">
      <c r="A111" s="5" t="s">
        <v>319</v>
      </c>
      <c r="B111" s="5">
        <v>22</v>
      </c>
      <c r="C111" s="6" t="str">
        <f t="shared" si="1"/>
        <v>Adulto Joven</v>
      </c>
      <c r="D111" s="5" t="s">
        <v>41</v>
      </c>
      <c r="E111" s="5" t="s">
        <v>42</v>
      </c>
      <c r="F111" s="5" t="s">
        <v>43</v>
      </c>
      <c r="G111" s="5" t="s">
        <v>44</v>
      </c>
      <c r="H111" s="5" t="s">
        <v>51</v>
      </c>
      <c r="I111" s="5" t="s">
        <v>51</v>
      </c>
      <c r="J111" s="5">
        <v>2012</v>
      </c>
      <c r="K111" s="32"/>
      <c r="L111" s="57">
        <v>0.71</v>
      </c>
      <c r="M111" s="34">
        <v>0.56999999999999995</v>
      </c>
      <c r="N111" s="36">
        <v>0</v>
      </c>
      <c r="O111" s="73">
        <v>0.75</v>
      </c>
      <c r="P111" s="42">
        <v>0.5</v>
      </c>
      <c r="Q111" s="58">
        <v>0.46</v>
      </c>
    </row>
    <row r="112" spans="1:17" x14ac:dyDescent="0.2">
      <c r="A112" s="5" t="s">
        <v>320</v>
      </c>
      <c r="B112" s="5">
        <v>22</v>
      </c>
      <c r="C112" s="6" t="str">
        <f t="shared" si="1"/>
        <v>Adulto Joven</v>
      </c>
      <c r="D112" s="5" t="s">
        <v>41</v>
      </c>
      <c r="E112" s="5" t="s">
        <v>93</v>
      </c>
      <c r="F112" s="5" t="s">
        <v>43</v>
      </c>
      <c r="G112" s="5" t="s">
        <v>44</v>
      </c>
      <c r="H112" s="5" t="s">
        <v>51</v>
      </c>
      <c r="I112" s="5" t="s">
        <v>45</v>
      </c>
      <c r="J112" s="5">
        <v>2008</v>
      </c>
      <c r="K112" s="32"/>
      <c r="L112" s="57">
        <v>0.61</v>
      </c>
      <c r="M112" s="34">
        <v>0.44</v>
      </c>
      <c r="N112" s="36">
        <v>0</v>
      </c>
      <c r="O112" s="73">
        <v>0.25</v>
      </c>
      <c r="P112" s="42">
        <v>0</v>
      </c>
      <c r="Q112" s="58">
        <v>0.17</v>
      </c>
    </row>
    <row r="113" spans="1:17" x14ac:dyDescent="0.2">
      <c r="A113" s="5" t="s">
        <v>321</v>
      </c>
      <c r="B113" s="5">
        <v>25</v>
      </c>
      <c r="C113" s="6" t="str">
        <f t="shared" si="1"/>
        <v>Adulto Joven</v>
      </c>
      <c r="D113" s="5" t="s">
        <v>41</v>
      </c>
      <c r="E113" s="5" t="s">
        <v>94</v>
      </c>
      <c r="F113" s="5" t="s">
        <v>50</v>
      </c>
      <c r="G113" s="5" t="s">
        <v>44</v>
      </c>
      <c r="H113" s="5" t="s">
        <v>49</v>
      </c>
      <c r="I113" s="5" t="s">
        <v>45</v>
      </c>
      <c r="J113" s="5">
        <v>2008</v>
      </c>
      <c r="K113" s="32"/>
      <c r="L113" s="57">
        <v>0.93</v>
      </c>
      <c r="M113" s="34">
        <v>0.7</v>
      </c>
      <c r="N113" s="36">
        <v>0.43</v>
      </c>
      <c r="O113" s="73">
        <v>0.75</v>
      </c>
      <c r="P113" s="42">
        <v>0.25</v>
      </c>
      <c r="Q113" s="58">
        <v>0.53</v>
      </c>
    </row>
    <row r="114" spans="1:17" x14ac:dyDescent="0.2">
      <c r="A114" s="5" t="s">
        <v>322</v>
      </c>
      <c r="B114" s="5">
        <v>24</v>
      </c>
      <c r="C114" s="6" t="str">
        <f t="shared" si="1"/>
        <v>Adulto Joven</v>
      </c>
      <c r="D114" s="5" t="s">
        <v>41</v>
      </c>
      <c r="E114" s="5" t="s">
        <v>74</v>
      </c>
      <c r="F114" s="5" t="s">
        <v>43</v>
      </c>
      <c r="G114" s="5" t="s">
        <v>44</v>
      </c>
      <c r="H114" s="5" t="s">
        <v>49</v>
      </c>
      <c r="I114" s="5" t="s">
        <v>49</v>
      </c>
      <c r="J114" s="5">
        <v>2009</v>
      </c>
      <c r="K114" s="32"/>
      <c r="L114" s="57">
        <v>0.54</v>
      </c>
      <c r="M114" s="34">
        <v>0.41</v>
      </c>
      <c r="N114" s="36">
        <v>0.42</v>
      </c>
      <c r="O114" s="73">
        <v>0.5</v>
      </c>
      <c r="P114" s="42">
        <v>0.25</v>
      </c>
      <c r="Q114" s="58">
        <v>0.4</v>
      </c>
    </row>
    <row r="115" spans="1:17" x14ac:dyDescent="0.2">
      <c r="A115" s="5" t="s">
        <v>323</v>
      </c>
      <c r="B115" s="5">
        <v>25</v>
      </c>
      <c r="C115" s="6" t="str">
        <f t="shared" si="1"/>
        <v>Adulto Joven</v>
      </c>
      <c r="D115" s="5" t="s">
        <v>41</v>
      </c>
      <c r="E115" s="5" t="s">
        <v>95</v>
      </c>
      <c r="F115" s="5" t="s">
        <v>43</v>
      </c>
      <c r="G115" s="5" t="s">
        <v>47</v>
      </c>
      <c r="H115" s="5" t="s">
        <v>45</v>
      </c>
      <c r="I115" s="5" t="s">
        <v>45</v>
      </c>
      <c r="J115" s="5">
        <v>2009</v>
      </c>
      <c r="K115" s="32"/>
      <c r="L115" s="57">
        <v>0.61</v>
      </c>
      <c r="M115" s="34">
        <v>0.47</v>
      </c>
      <c r="N115" s="36">
        <v>0</v>
      </c>
      <c r="O115" s="73">
        <v>0.75</v>
      </c>
      <c r="P115" s="42">
        <v>0</v>
      </c>
      <c r="Q115" s="58">
        <v>0.31</v>
      </c>
    </row>
    <row r="116" spans="1:17" x14ac:dyDescent="0.2">
      <c r="A116" s="5" t="s">
        <v>324</v>
      </c>
      <c r="B116" s="5">
        <v>26</v>
      </c>
      <c r="C116" s="6" t="str">
        <f t="shared" si="1"/>
        <v>Adulto Joven</v>
      </c>
      <c r="D116" s="5" t="s">
        <v>48</v>
      </c>
      <c r="E116" s="5" t="s">
        <v>72</v>
      </c>
      <c r="F116" s="5" t="s">
        <v>43</v>
      </c>
      <c r="G116" s="5" t="s">
        <v>44</v>
      </c>
      <c r="H116" s="5" t="s">
        <v>49</v>
      </c>
      <c r="I116" s="5" t="s">
        <v>49</v>
      </c>
      <c r="J116" s="5">
        <v>2010</v>
      </c>
      <c r="K116" s="32"/>
      <c r="L116" s="57">
        <v>0.36</v>
      </c>
      <c r="M116" s="34">
        <v>0.26</v>
      </c>
      <c r="N116" s="36">
        <v>0</v>
      </c>
      <c r="O116" s="73">
        <v>0.5</v>
      </c>
      <c r="P116" s="42">
        <v>0.25</v>
      </c>
      <c r="Q116" s="58">
        <v>0.25</v>
      </c>
    </row>
    <row r="117" spans="1:17" x14ac:dyDescent="0.2">
      <c r="A117" s="5" t="s">
        <v>325</v>
      </c>
      <c r="B117" s="5">
        <v>35</v>
      </c>
      <c r="C117" s="6" t="str">
        <f t="shared" si="1"/>
        <v>Adulto</v>
      </c>
      <c r="D117" s="5" t="s">
        <v>48</v>
      </c>
      <c r="E117" s="5" t="s">
        <v>57</v>
      </c>
      <c r="F117" s="5" t="s">
        <v>43</v>
      </c>
      <c r="G117" s="5" t="s">
        <v>44</v>
      </c>
      <c r="H117" s="5" t="s">
        <v>45</v>
      </c>
      <c r="I117" s="5" t="s">
        <v>45</v>
      </c>
      <c r="J117" s="5">
        <v>2008</v>
      </c>
      <c r="K117" s="32"/>
      <c r="L117" s="57">
        <v>0.93</v>
      </c>
      <c r="M117" s="34">
        <v>0.82</v>
      </c>
      <c r="N117" s="36">
        <v>0</v>
      </c>
      <c r="O117" s="73">
        <v>0.25</v>
      </c>
      <c r="P117" s="42">
        <v>0.25</v>
      </c>
      <c r="Q117" s="58">
        <v>0.33</v>
      </c>
    </row>
    <row r="118" spans="1:17" x14ac:dyDescent="0.2">
      <c r="A118" s="5" t="s">
        <v>326</v>
      </c>
      <c r="B118" s="5">
        <v>25</v>
      </c>
      <c r="C118" s="6" t="str">
        <f t="shared" si="1"/>
        <v>Adulto Joven</v>
      </c>
      <c r="D118" s="5" t="s">
        <v>41</v>
      </c>
      <c r="E118" s="5" t="s">
        <v>42</v>
      </c>
      <c r="F118" s="5" t="s">
        <v>43</v>
      </c>
      <c r="G118" s="5" t="s">
        <v>47</v>
      </c>
      <c r="H118" s="5" t="s">
        <v>45</v>
      </c>
      <c r="I118" s="5" t="s">
        <v>45</v>
      </c>
      <c r="J118" s="5">
        <v>2011</v>
      </c>
      <c r="K118" s="32"/>
      <c r="L118" s="57">
        <v>0.68</v>
      </c>
      <c r="M118" s="34">
        <v>0.72</v>
      </c>
      <c r="N118" s="36">
        <v>0</v>
      </c>
      <c r="O118" s="73">
        <v>0.5</v>
      </c>
      <c r="P118" s="42">
        <v>0.25</v>
      </c>
      <c r="Q118" s="58">
        <v>0.37</v>
      </c>
    </row>
    <row r="119" spans="1:17" x14ac:dyDescent="0.2">
      <c r="A119" s="5" t="s">
        <v>327</v>
      </c>
      <c r="B119" s="5">
        <v>18</v>
      </c>
      <c r="C119" s="6" t="str">
        <f t="shared" si="1"/>
        <v>Adulto Joven</v>
      </c>
      <c r="D119" s="5" t="s">
        <v>48</v>
      </c>
      <c r="E119" s="5" t="s">
        <v>96</v>
      </c>
      <c r="F119" s="5" t="s">
        <v>50</v>
      </c>
      <c r="G119" s="5" t="s">
        <v>47</v>
      </c>
      <c r="H119" s="5" t="s">
        <v>45</v>
      </c>
      <c r="I119" s="5" t="s">
        <v>45</v>
      </c>
      <c r="J119" s="5">
        <v>2011</v>
      </c>
      <c r="K119" s="32"/>
      <c r="L119" s="57">
        <v>0.56999999999999995</v>
      </c>
      <c r="M119" s="34">
        <v>0.81</v>
      </c>
      <c r="N119" s="36">
        <v>0</v>
      </c>
      <c r="O119" s="73">
        <v>0.5</v>
      </c>
      <c r="P119" s="42">
        <v>0.5</v>
      </c>
      <c r="Q119" s="58">
        <v>0.45</v>
      </c>
    </row>
    <row r="120" spans="1:17" x14ac:dyDescent="0.2">
      <c r="A120" s="5" t="s">
        <v>328</v>
      </c>
      <c r="B120" s="5">
        <v>22</v>
      </c>
      <c r="C120" s="6" t="str">
        <f t="shared" si="1"/>
        <v>Adulto Joven</v>
      </c>
      <c r="D120" s="5" t="s">
        <v>48</v>
      </c>
      <c r="E120" s="5" t="s">
        <v>97</v>
      </c>
      <c r="F120" s="5" t="s">
        <v>43</v>
      </c>
      <c r="G120" s="5" t="s">
        <v>47</v>
      </c>
      <c r="H120" s="5" t="s">
        <v>45</v>
      </c>
      <c r="I120" s="5" t="s">
        <v>51</v>
      </c>
      <c r="J120" s="5">
        <v>2010</v>
      </c>
      <c r="K120" s="32"/>
      <c r="L120" s="57">
        <v>0.64</v>
      </c>
      <c r="M120" s="34">
        <v>0.72</v>
      </c>
      <c r="N120" s="36">
        <v>0</v>
      </c>
      <c r="O120" s="73">
        <v>0.25</v>
      </c>
      <c r="P120" s="42">
        <v>0</v>
      </c>
      <c r="Q120" s="58">
        <v>0.24</v>
      </c>
    </row>
    <row r="121" spans="1:17" x14ac:dyDescent="0.2">
      <c r="A121" s="5" t="s">
        <v>329</v>
      </c>
      <c r="B121" s="5">
        <v>20</v>
      </c>
      <c r="C121" s="6" t="str">
        <f t="shared" si="1"/>
        <v>Adulto Joven</v>
      </c>
      <c r="D121" s="5" t="s">
        <v>48</v>
      </c>
      <c r="E121" s="5" t="s">
        <v>42</v>
      </c>
      <c r="F121" s="5" t="s">
        <v>50</v>
      </c>
      <c r="G121" s="5" t="s">
        <v>44</v>
      </c>
      <c r="H121" s="5" t="s">
        <v>45</v>
      </c>
      <c r="I121" s="5" t="s">
        <v>45</v>
      </c>
      <c r="J121" s="5">
        <v>2014</v>
      </c>
      <c r="K121" s="32"/>
      <c r="L121" s="57">
        <v>0.5</v>
      </c>
      <c r="M121" s="34">
        <v>0.75</v>
      </c>
      <c r="N121" s="36">
        <v>0.36</v>
      </c>
      <c r="O121" s="73">
        <v>0.75</v>
      </c>
      <c r="P121" s="42">
        <v>0</v>
      </c>
      <c r="Q121" s="58">
        <v>0.47</v>
      </c>
    </row>
    <row r="122" spans="1:17" x14ac:dyDescent="0.2">
      <c r="A122" s="5" t="s">
        <v>330</v>
      </c>
      <c r="B122" s="5">
        <v>40</v>
      </c>
      <c r="C122" s="6" t="str">
        <f t="shared" si="1"/>
        <v>Adulto</v>
      </c>
      <c r="D122" s="5" t="s">
        <v>48</v>
      </c>
      <c r="E122" s="5" t="s">
        <v>42</v>
      </c>
      <c r="F122" s="5" t="s">
        <v>43</v>
      </c>
      <c r="G122" s="5" t="s">
        <v>47</v>
      </c>
      <c r="H122" s="5" t="s">
        <v>51</v>
      </c>
      <c r="I122" s="5" t="s">
        <v>65</v>
      </c>
      <c r="J122" s="5">
        <v>2016</v>
      </c>
      <c r="K122" s="32"/>
      <c r="L122" s="57">
        <v>0.56999999999999995</v>
      </c>
      <c r="M122" s="34">
        <v>0.3</v>
      </c>
      <c r="N122" s="36">
        <v>0</v>
      </c>
      <c r="O122" s="73">
        <v>0.25</v>
      </c>
      <c r="P122" s="42">
        <v>0</v>
      </c>
      <c r="Q122" s="58">
        <v>0.14000000000000001</v>
      </c>
    </row>
    <row r="123" spans="1:17" x14ac:dyDescent="0.2">
      <c r="A123" s="5" t="s">
        <v>331</v>
      </c>
      <c r="B123" s="5">
        <v>23</v>
      </c>
      <c r="C123" s="6" t="str">
        <f t="shared" si="1"/>
        <v>Adulto Joven</v>
      </c>
      <c r="D123" s="5" t="s">
        <v>41</v>
      </c>
      <c r="E123" s="5" t="s">
        <v>42</v>
      </c>
      <c r="F123" s="5" t="s">
        <v>50</v>
      </c>
      <c r="G123" s="5" t="s">
        <v>44</v>
      </c>
      <c r="H123" s="5" t="s">
        <v>49</v>
      </c>
      <c r="I123" s="5" t="s">
        <v>45</v>
      </c>
      <c r="J123" s="5">
        <v>2014</v>
      </c>
      <c r="K123" s="32"/>
      <c r="L123" s="57">
        <v>0.82</v>
      </c>
      <c r="M123" s="34">
        <v>0.81</v>
      </c>
      <c r="N123" s="36">
        <v>0.59</v>
      </c>
      <c r="O123" s="73">
        <v>0.5</v>
      </c>
      <c r="P123" s="42">
        <v>0</v>
      </c>
      <c r="Q123" s="58">
        <v>0.48</v>
      </c>
    </row>
    <row r="124" spans="1:17" x14ac:dyDescent="0.2">
      <c r="A124" s="5" t="s">
        <v>332</v>
      </c>
      <c r="B124" s="5">
        <v>22</v>
      </c>
      <c r="C124" s="6" t="str">
        <f t="shared" si="1"/>
        <v>Adulto Joven</v>
      </c>
      <c r="D124" s="5" t="s">
        <v>41</v>
      </c>
      <c r="E124" s="5" t="s">
        <v>46</v>
      </c>
      <c r="F124" s="5" t="s">
        <v>43</v>
      </c>
      <c r="G124" s="5" t="s">
        <v>44</v>
      </c>
      <c r="H124" s="5" t="s">
        <v>45</v>
      </c>
      <c r="I124" s="5" t="s">
        <v>45</v>
      </c>
      <c r="J124" s="5">
        <v>2010</v>
      </c>
      <c r="K124" s="32"/>
      <c r="L124" s="57">
        <v>0.32</v>
      </c>
      <c r="M124" s="34">
        <v>0.3</v>
      </c>
      <c r="N124" s="36">
        <v>0.43</v>
      </c>
      <c r="O124" s="73">
        <v>0.5</v>
      </c>
      <c r="P124" s="42">
        <v>0.25</v>
      </c>
      <c r="Q124" s="58">
        <v>0.37</v>
      </c>
    </row>
    <row r="125" spans="1:17" x14ac:dyDescent="0.2">
      <c r="A125" s="5" t="s">
        <v>333</v>
      </c>
      <c r="B125" s="5">
        <v>22</v>
      </c>
      <c r="C125" s="6" t="str">
        <f t="shared" si="1"/>
        <v>Adulto Joven</v>
      </c>
      <c r="D125" s="5" t="s">
        <v>48</v>
      </c>
      <c r="E125" s="5" t="s">
        <v>98</v>
      </c>
      <c r="F125" s="5" t="s">
        <v>43</v>
      </c>
      <c r="G125" s="5" t="s">
        <v>44</v>
      </c>
      <c r="H125" s="5" t="s">
        <v>45</v>
      </c>
      <c r="I125" s="5" t="s">
        <v>45</v>
      </c>
      <c r="J125" s="5">
        <v>2012</v>
      </c>
      <c r="K125" s="32"/>
      <c r="L125" s="57">
        <v>0.82</v>
      </c>
      <c r="M125" s="34">
        <v>0.51</v>
      </c>
      <c r="N125" s="36">
        <v>0</v>
      </c>
      <c r="O125" s="73">
        <v>0.5</v>
      </c>
      <c r="P125" s="42">
        <v>0.5</v>
      </c>
      <c r="Q125" s="58">
        <v>0.38</v>
      </c>
    </row>
    <row r="126" spans="1:17" x14ac:dyDescent="0.2">
      <c r="A126" s="5" t="s">
        <v>334</v>
      </c>
      <c r="B126" s="5">
        <v>19</v>
      </c>
      <c r="C126" s="6" t="str">
        <f t="shared" si="1"/>
        <v>Adulto Joven</v>
      </c>
      <c r="D126" s="5" t="s">
        <v>48</v>
      </c>
      <c r="E126" s="5" t="s">
        <v>42</v>
      </c>
      <c r="F126" s="5" t="s">
        <v>50</v>
      </c>
      <c r="G126" s="5" t="s">
        <v>44</v>
      </c>
      <c r="H126" s="5" t="s">
        <v>45</v>
      </c>
      <c r="I126" s="5" t="s">
        <v>45</v>
      </c>
      <c r="J126" s="5">
        <v>2014</v>
      </c>
      <c r="K126" s="32"/>
      <c r="L126" s="57">
        <v>0.75</v>
      </c>
      <c r="M126" s="34">
        <v>0.81</v>
      </c>
      <c r="N126" s="36">
        <v>0</v>
      </c>
      <c r="O126" s="73">
        <v>0.25</v>
      </c>
      <c r="P126" s="42">
        <v>0.75</v>
      </c>
      <c r="Q126" s="58">
        <v>0.45</v>
      </c>
    </row>
    <row r="127" spans="1:17" x14ac:dyDescent="0.2">
      <c r="A127" s="5" t="s">
        <v>335</v>
      </c>
      <c r="B127" s="5">
        <v>58</v>
      </c>
      <c r="C127" s="6" t="str">
        <f t="shared" si="1"/>
        <v>Adulto</v>
      </c>
      <c r="D127" s="5" t="s">
        <v>48</v>
      </c>
      <c r="E127" s="5" t="s">
        <v>99</v>
      </c>
      <c r="F127" s="5" t="s">
        <v>43</v>
      </c>
      <c r="G127" s="5" t="s">
        <v>47</v>
      </c>
      <c r="H127" s="5" t="s">
        <v>45</v>
      </c>
      <c r="I127" s="5" t="s">
        <v>51</v>
      </c>
      <c r="J127" s="5">
        <v>2015</v>
      </c>
      <c r="K127" s="32"/>
      <c r="L127" s="57">
        <v>1</v>
      </c>
      <c r="M127" s="34">
        <v>0.81</v>
      </c>
      <c r="N127" s="36">
        <v>0.63</v>
      </c>
      <c r="O127" s="73">
        <v>0.5</v>
      </c>
      <c r="P127" s="42">
        <v>0.25</v>
      </c>
      <c r="Q127" s="58">
        <v>0.55000000000000004</v>
      </c>
    </row>
    <row r="128" spans="1:17" x14ac:dyDescent="0.2">
      <c r="A128" s="5" t="s">
        <v>336</v>
      </c>
      <c r="B128" s="5">
        <v>58</v>
      </c>
      <c r="C128" s="6" t="str">
        <f t="shared" si="1"/>
        <v>Adulto</v>
      </c>
      <c r="D128" s="5" t="s">
        <v>41</v>
      </c>
      <c r="E128" s="5" t="s">
        <v>72</v>
      </c>
      <c r="F128" s="5" t="s">
        <v>43</v>
      </c>
      <c r="G128" s="5" t="s">
        <v>44</v>
      </c>
      <c r="H128" s="5" t="s">
        <v>51</v>
      </c>
      <c r="I128" s="5" t="s">
        <v>51</v>
      </c>
      <c r="J128" s="5">
        <v>2008</v>
      </c>
      <c r="K128" s="32"/>
      <c r="L128" s="57">
        <v>0.68</v>
      </c>
      <c r="M128" s="34">
        <v>0.67</v>
      </c>
      <c r="N128" s="36">
        <v>0.23</v>
      </c>
      <c r="O128" s="73">
        <v>0.5</v>
      </c>
      <c r="P128" s="42">
        <v>0.25</v>
      </c>
      <c r="Q128" s="58">
        <v>0.41</v>
      </c>
    </row>
    <row r="129" spans="1:17" x14ac:dyDescent="0.2">
      <c r="A129" s="5" t="s">
        <v>337</v>
      </c>
      <c r="B129" s="5">
        <v>21</v>
      </c>
      <c r="C129" s="6" t="str">
        <f t="shared" si="1"/>
        <v>Adulto Joven</v>
      </c>
      <c r="D129" s="5" t="s">
        <v>48</v>
      </c>
      <c r="E129" s="5" t="s">
        <v>42</v>
      </c>
      <c r="F129" s="5" t="s">
        <v>43</v>
      </c>
      <c r="G129" s="5" t="s">
        <v>44</v>
      </c>
      <c r="H129" s="5" t="s">
        <v>45</v>
      </c>
      <c r="I129" s="5" t="s">
        <v>45</v>
      </c>
      <c r="J129" s="5">
        <v>2015</v>
      </c>
      <c r="K129" s="32"/>
      <c r="L129" s="57">
        <v>0.79</v>
      </c>
      <c r="M129" s="34">
        <v>0.7</v>
      </c>
      <c r="N129" s="36">
        <v>0</v>
      </c>
      <c r="O129" s="73">
        <v>0.5</v>
      </c>
      <c r="P129" s="42">
        <v>0</v>
      </c>
      <c r="Q129" s="58">
        <v>0.3</v>
      </c>
    </row>
    <row r="130" spans="1:17" x14ac:dyDescent="0.2">
      <c r="A130" s="5" t="s">
        <v>338</v>
      </c>
      <c r="B130" s="5">
        <v>21</v>
      </c>
      <c r="C130" s="6" t="str">
        <f t="shared" si="1"/>
        <v>Adulto Joven</v>
      </c>
      <c r="D130" s="5" t="s">
        <v>41</v>
      </c>
      <c r="E130" s="5" t="s">
        <v>100</v>
      </c>
      <c r="F130" s="5" t="s">
        <v>43</v>
      </c>
      <c r="G130" s="5" t="s">
        <v>47</v>
      </c>
      <c r="H130" s="5" t="s">
        <v>45</v>
      </c>
      <c r="I130" s="5" t="s">
        <v>49</v>
      </c>
      <c r="J130" s="5">
        <v>2013</v>
      </c>
      <c r="K130" s="32"/>
      <c r="L130" s="57">
        <v>0.86</v>
      </c>
      <c r="M130" s="34">
        <v>0.68</v>
      </c>
      <c r="N130" s="36">
        <v>0.22</v>
      </c>
      <c r="O130" s="73">
        <v>0.5</v>
      </c>
      <c r="P130" s="42">
        <v>0</v>
      </c>
      <c r="Q130" s="58">
        <v>0.35</v>
      </c>
    </row>
    <row r="131" spans="1:17" x14ac:dyDescent="0.2">
      <c r="A131" s="5" t="s">
        <v>339</v>
      </c>
      <c r="B131" s="5">
        <v>20</v>
      </c>
      <c r="C131" s="6" t="str">
        <f t="shared" si="1"/>
        <v>Adulto Joven</v>
      </c>
      <c r="D131" s="5" t="s">
        <v>48</v>
      </c>
      <c r="E131" s="5" t="s">
        <v>101</v>
      </c>
      <c r="F131" s="5" t="s">
        <v>43</v>
      </c>
      <c r="G131" s="5" t="s">
        <v>44</v>
      </c>
      <c r="H131" s="5" t="s">
        <v>45</v>
      </c>
      <c r="I131" s="5" t="s">
        <v>45</v>
      </c>
      <c r="J131" s="5">
        <v>2011</v>
      </c>
      <c r="K131" s="32"/>
      <c r="L131" s="57">
        <v>0.64</v>
      </c>
      <c r="M131" s="34">
        <v>0.64</v>
      </c>
      <c r="N131" s="36">
        <v>0</v>
      </c>
      <c r="O131" s="73">
        <v>0.75</v>
      </c>
      <c r="P131" s="42">
        <v>0</v>
      </c>
      <c r="Q131" s="58">
        <v>0.35</v>
      </c>
    </row>
    <row r="132" spans="1:17" x14ac:dyDescent="0.2">
      <c r="A132" s="5" t="s">
        <v>340</v>
      </c>
      <c r="B132" s="5">
        <v>35</v>
      </c>
      <c r="C132" s="6" t="str">
        <f t="shared" si="1"/>
        <v>Adulto</v>
      </c>
      <c r="D132" s="5" t="s">
        <v>41</v>
      </c>
      <c r="E132" s="5" t="s">
        <v>42</v>
      </c>
      <c r="F132" s="5" t="s">
        <v>43</v>
      </c>
      <c r="G132" s="5" t="s">
        <v>47</v>
      </c>
      <c r="H132" s="5" t="s">
        <v>51</v>
      </c>
      <c r="I132" s="5" t="s">
        <v>45</v>
      </c>
      <c r="J132" s="5">
        <v>2012</v>
      </c>
      <c r="K132" s="32"/>
      <c r="L132" s="57">
        <v>0.71</v>
      </c>
      <c r="M132" s="34">
        <v>0.48</v>
      </c>
      <c r="N132" s="36">
        <v>0</v>
      </c>
      <c r="O132" s="73">
        <v>0.5</v>
      </c>
      <c r="P132" s="42">
        <v>0.25</v>
      </c>
      <c r="Q132" s="58">
        <v>0.31</v>
      </c>
    </row>
    <row r="133" spans="1:17" x14ac:dyDescent="0.2">
      <c r="A133" s="5" t="s">
        <v>341</v>
      </c>
      <c r="B133" s="5">
        <v>32</v>
      </c>
      <c r="C133" s="6" t="str">
        <f t="shared" ref="C133:C196" si="2">IF((B133&lt;18),"Niño/Adolescente",(IF(AND((B133&gt;17),(B133&lt;30)),"Adulto Joven",(IF(AND((B133&gt;29),(B133&lt;60)),"Adulto","Adulto Mayor")))))</f>
        <v>Adulto</v>
      </c>
      <c r="D133" s="5" t="s">
        <v>48</v>
      </c>
      <c r="E133" s="5" t="s">
        <v>42</v>
      </c>
      <c r="F133" s="5" t="s">
        <v>43</v>
      </c>
      <c r="G133" s="5" t="s">
        <v>47</v>
      </c>
      <c r="H133" s="5" t="s">
        <v>51</v>
      </c>
      <c r="I133" s="5" t="s">
        <v>51</v>
      </c>
      <c r="J133" s="5">
        <v>2013</v>
      </c>
      <c r="K133" s="32"/>
      <c r="L133" s="57">
        <v>0.25</v>
      </c>
      <c r="M133" s="34">
        <v>0.28999999999999998</v>
      </c>
      <c r="N133" s="36">
        <v>0</v>
      </c>
      <c r="O133" s="73">
        <v>0</v>
      </c>
      <c r="P133" s="42">
        <v>0</v>
      </c>
      <c r="Q133" s="58">
        <v>7.0000000000000007E-2</v>
      </c>
    </row>
    <row r="134" spans="1:17" x14ac:dyDescent="0.2">
      <c r="A134" s="5" t="s">
        <v>342</v>
      </c>
      <c r="B134" s="5">
        <v>25</v>
      </c>
      <c r="C134" s="6" t="str">
        <f t="shared" si="2"/>
        <v>Adulto Joven</v>
      </c>
      <c r="D134" s="5" t="s">
        <v>48</v>
      </c>
      <c r="E134" s="5" t="s">
        <v>66</v>
      </c>
      <c r="F134" s="5" t="s">
        <v>43</v>
      </c>
      <c r="G134" s="5" t="s">
        <v>44</v>
      </c>
      <c r="H134" s="5" t="s">
        <v>45</v>
      </c>
      <c r="I134" s="5" t="s">
        <v>45</v>
      </c>
      <c r="J134" s="5">
        <v>2010</v>
      </c>
      <c r="K134" s="32"/>
      <c r="L134" s="57">
        <v>0.5</v>
      </c>
      <c r="M134" s="34">
        <v>0.34</v>
      </c>
      <c r="N134" s="36">
        <v>0.27</v>
      </c>
      <c r="O134" s="73">
        <v>0.5</v>
      </c>
      <c r="P134" s="42">
        <v>0.25</v>
      </c>
      <c r="Q134" s="58">
        <v>0.34</v>
      </c>
    </row>
    <row r="135" spans="1:17" x14ac:dyDescent="0.2">
      <c r="A135" s="5" t="s">
        <v>343</v>
      </c>
      <c r="B135" s="5">
        <v>24</v>
      </c>
      <c r="C135" s="6" t="str">
        <f t="shared" si="2"/>
        <v>Adulto Joven</v>
      </c>
      <c r="D135" s="5" t="s">
        <v>41</v>
      </c>
      <c r="E135" s="5" t="s">
        <v>42</v>
      </c>
      <c r="F135" s="5" t="s">
        <v>43</v>
      </c>
      <c r="G135" s="5" t="s">
        <v>44</v>
      </c>
      <c r="H135" s="5" t="s">
        <v>45</v>
      </c>
      <c r="I135" s="5" t="s">
        <v>45</v>
      </c>
      <c r="J135" s="5">
        <v>2005</v>
      </c>
      <c r="K135" s="32"/>
      <c r="L135" s="57">
        <v>0.82</v>
      </c>
      <c r="M135" s="34">
        <v>0.47</v>
      </c>
      <c r="N135" s="36">
        <v>0</v>
      </c>
      <c r="O135" s="73">
        <v>0.25</v>
      </c>
      <c r="P135" s="42">
        <v>0</v>
      </c>
      <c r="Q135" s="58">
        <v>0.18</v>
      </c>
    </row>
    <row r="136" spans="1:17" x14ac:dyDescent="0.2">
      <c r="A136" s="5" t="s">
        <v>344</v>
      </c>
      <c r="B136" s="5">
        <v>30</v>
      </c>
      <c r="C136" s="6" t="str">
        <f t="shared" si="2"/>
        <v>Adulto</v>
      </c>
      <c r="D136" s="5" t="s">
        <v>41</v>
      </c>
      <c r="E136" s="5" t="s">
        <v>57</v>
      </c>
      <c r="F136" s="5" t="s">
        <v>43</v>
      </c>
      <c r="G136" s="5" t="s">
        <v>44</v>
      </c>
      <c r="H136" s="5" t="s">
        <v>51</v>
      </c>
      <c r="I136" s="5" t="s">
        <v>51</v>
      </c>
      <c r="J136" s="5">
        <v>2012</v>
      </c>
      <c r="K136" s="32"/>
      <c r="L136" s="57">
        <v>0.28999999999999998</v>
      </c>
      <c r="M136" s="34">
        <v>0.41</v>
      </c>
      <c r="N136" s="36">
        <v>0</v>
      </c>
      <c r="O136" s="73">
        <v>0.75</v>
      </c>
      <c r="P136" s="42">
        <v>0</v>
      </c>
      <c r="Q136" s="58">
        <v>0.28999999999999998</v>
      </c>
    </row>
    <row r="137" spans="1:17" x14ac:dyDescent="0.2">
      <c r="A137" s="5" t="s">
        <v>345</v>
      </c>
      <c r="B137" s="5">
        <v>22</v>
      </c>
      <c r="C137" s="6" t="str">
        <f t="shared" si="2"/>
        <v>Adulto Joven</v>
      </c>
      <c r="D137" s="5" t="s">
        <v>41</v>
      </c>
      <c r="E137" s="5" t="s">
        <v>95</v>
      </c>
      <c r="F137" s="5" t="s">
        <v>43</v>
      </c>
      <c r="G137" s="5" t="s">
        <v>44</v>
      </c>
      <c r="H137" s="5" t="s">
        <v>51</v>
      </c>
      <c r="I137" s="5" t="s">
        <v>45</v>
      </c>
      <c r="J137" s="5">
        <v>2009</v>
      </c>
      <c r="K137" s="32"/>
      <c r="L137" s="57">
        <v>0.61</v>
      </c>
      <c r="M137" s="34">
        <v>0.62</v>
      </c>
      <c r="N137" s="36">
        <v>0.28999999999999998</v>
      </c>
      <c r="O137" s="73">
        <v>0.75</v>
      </c>
      <c r="P137" s="42">
        <v>0.25</v>
      </c>
      <c r="Q137" s="58">
        <v>0.48</v>
      </c>
    </row>
    <row r="138" spans="1:17" x14ac:dyDescent="0.2">
      <c r="A138" s="5" t="s">
        <v>346</v>
      </c>
      <c r="B138" s="5">
        <v>27</v>
      </c>
      <c r="C138" s="6" t="str">
        <f t="shared" si="2"/>
        <v>Adulto Joven</v>
      </c>
      <c r="D138" s="5" t="s">
        <v>41</v>
      </c>
      <c r="E138" s="5" t="s">
        <v>42</v>
      </c>
      <c r="F138" s="5" t="s">
        <v>43</v>
      </c>
      <c r="G138" s="5" t="s">
        <v>44</v>
      </c>
      <c r="H138" s="5" t="s">
        <v>45</v>
      </c>
      <c r="I138" s="5" t="s">
        <v>51</v>
      </c>
      <c r="J138" s="5">
        <v>2011</v>
      </c>
      <c r="K138" s="32"/>
      <c r="L138" s="57">
        <v>0.71</v>
      </c>
      <c r="M138" s="34">
        <v>0.81</v>
      </c>
      <c r="N138" s="36">
        <v>0</v>
      </c>
      <c r="O138" s="73">
        <v>0.75</v>
      </c>
      <c r="P138" s="42">
        <v>0.25</v>
      </c>
      <c r="Q138" s="58">
        <v>0.45</v>
      </c>
    </row>
    <row r="139" spans="1:17" x14ac:dyDescent="0.2">
      <c r="A139" s="5" t="s">
        <v>347</v>
      </c>
      <c r="B139" s="5">
        <v>27</v>
      </c>
      <c r="C139" s="6" t="str">
        <f t="shared" si="2"/>
        <v>Adulto Joven</v>
      </c>
      <c r="D139" s="5" t="s">
        <v>41</v>
      </c>
      <c r="E139" s="5" t="s">
        <v>57</v>
      </c>
      <c r="F139" s="5" t="s">
        <v>43</v>
      </c>
      <c r="G139" s="5" t="s">
        <v>44</v>
      </c>
      <c r="H139" s="5" t="s">
        <v>49</v>
      </c>
      <c r="I139" s="5" t="s">
        <v>45</v>
      </c>
      <c r="J139" s="5">
        <v>2015</v>
      </c>
      <c r="K139" s="32"/>
      <c r="L139" s="57">
        <v>0.68</v>
      </c>
      <c r="M139" s="34">
        <v>0.41</v>
      </c>
      <c r="N139" s="36">
        <v>0.37</v>
      </c>
      <c r="O139" s="73">
        <v>0.25</v>
      </c>
      <c r="P139" s="42">
        <v>0</v>
      </c>
      <c r="Q139" s="58">
        <v>0.26</v>
      </c>
    </row>
    <row r="140" spans="1:17" x14ac:dyDescent="0.2">
      <c r="A140" s="5" t="s">
        <v>348</v>
      </c>
      <c r="B140" s="5">
        <v>22</v>
      </c>
      <c r="C140" s="6" t="str">
        <f t="shared" si="2"/>
        <v>Adulto Joven</v>
      </c>
      <c r="D140" s="5" t="s">
        <v>48</v>
      </c>
      <c r="E140" s="5" t="s">
        <v>46</v>
      </c>
      <c r="F140" s="5" t="s">
        <v>50</v>
      </c>
      <c r="G140" s="5" t="s">
        <v>47</v>
      </c>
      <c r="H140" s="5" t="s">
        <v>45</v>
      </c>
      <c r="I140" s="5" t="s">
        <v>45</v>
      </c>
      <c r="J140" s="5">
        <v>2010</v>
      </c>
      <c r="K140" s="32"/>
      <c r="L140" s="57">
        <v>0.86</v>
      </c>
      <c r="M140" s="34">
        <v>0.67</v>
      </c>
      <c r="N140" s="36">
        <v>0</v>
      </c>
      <c r="O140" s="73">
        <v>0.5</v>
      </c>
      <c r="P140" s="42">
        <v>0.75</v>
      </c>
      <c r="Q140" s="58">
        <v>0.48</v>
      </c>
    </row>
    <row r="141" spans="1:17" x14ac:dyDescent="0.2">
      <c r="A141" s="5" t="s">
        <v>349</v>
      </c>
      <c r="B141" s="5">
        <v>19</v>
      </c>
      <c r="C141" s="6" t="str">
        <f t="shared" si="2"/>
        <v>Adulto Joven</v>
      </c>
      <c r="D141" s="5" t="s">
        <v>41</v>
      </c>
      <c r="E141" s="5" t="s">
        <v>42</v>
      </c>
      <c r="F141" s="5" t="s">
        <v>43</v>
      </c>
      <c r="G141" s="5" t="s">
        <v>47</v>
      </c>
      <c r="H141" s="5" t="s">
        <v>45</v>
      </c>
      <c r="I141" s="5" t="s">
        <v>51</v>
      </c>
      <c r="J141" s="5">
        <v>2010</v>
      </c>
      <c r="K141" s="32"/>
      <c r="L141" s="57">
        <v>0.5</v>
      </c>
      <c r="M141" s="34">
        <v>0.57999999999999996</v>
      </c>
      <c r="N141" s="36">
        <v>0</v>
      </c>
      <c r="O141" s="73">
        <v>0.5</v>
      </c>
      <c r="P141" s="42">
        <v>0.25</v>
      </c>
      <c r="Q141" s="58">
        <v>0.33</v>
      </c>
    </row>
    <row r="142" spans="1:17" x14ac:dyDescent="0.2">
      <c r="A142" s="5" t="s">
        <v>350</v>
      </c>
      <c r="B142" s="5">
        <v>23</v>
      </c>
      <c r="C142" s="6" t="str">
        <f t="shared" si="2"/>
        <v>Adulto Joven</v>
      </c>
      <c r="D142" s="5" t="s">
        <v>41</v>
      </c>
      <c r="E142" s="5" t="s">
        <v>102</v>
      </c>
      <c r="F142" s="5" t="s">
        <v>43</v>
      </c>
      <c r="G142" s="5" t="s">
        <v>47</v>
      </c>
      <c r="H142" s="5" t="s">
        <v>51</v>
      </c>
      <c r="I142" s="5" t="s">
        <v>51</v>
      </c>
      <c r="J142" s="5">
        <v>2010</v>
      </c>
      <c r="K142" s="32"/>
      <c r="L142" s="57">
        <v>0.61</v>
      </c>
      <c r="M142" s="34">
        <v>0.67</v>
      </c>
      <c r="N142" s="36">
        <v>0</v>
      </c>
      <c r="O142" s="73">
        <v>0.75</v>
      </c>
      <c r="P142" s="42">
        <v>0.5</v>
      </c>
      <c r="Q142" s="58">
        <v>0.48</v>
      </c>
    </row>
    <row r="143" spans="1:17" x14ac:dyDescent="0.2">
      <c r="A143" s="5" t="s">
        <v>351</v>
      </c>
      <c r="B143" s="5">
        <v>27</v>
      </c>
      <c r="C143" s="6" t="str">
        <f t="shared" si="2"/>
        <v>Adulto Joven</v>
      </c>
      <c r="D143" s="5" t="s">
        <v>48</v>
      </c>
      <c r="E143" s="5" t="s">
        <v>42</v>
      </c>
      <c r="F143" s="5" t="s">
        <v>50</v>
      </c>
      <c r="G143" s="5" t="s">
        <v>44</v>
      </c>
      <c r="H143" s="5" t="s">
        <v>49</v>
      </c>
      <c r="I143" s="5" t="s">
        <v>49</v>
      </c>
      <c r="J143" s="5">
        <v>2008</v>
      </c>
      <c r="K143" s="32"/>
      <c r="L143" s="57">
        <v>0.56999999999999995</v>
      </c>
      <c r="M143" s="34">
        <v>0.43</v>
      </c>
      <c r="N143" s="36">
        <v>0</v>
      </c>
      <c r="O143" s="73">
        <v>0.75</v>
      </c>
      <c r="P143" s="42">
        <v>0.25</v>
      </c>
      <c r="Q143" s="58">
        <v>0.36</v>
      </c>
    </row>
    <row r="144" spans="1:17" x14ac:dyDescent="0.2">
      <c r="A144" s="5" t="s">
        <v>352</v>
      </c>
      <c r="B144" s="5">
        <v>27</v>
      </c>
      <c r="C144" s="6" t="str">
        <f t="shared" si="2"/>
        <v>Adulto Joven</v>
      </c>
      <c r="D144" s="5" t="s">
        <v>41</v>
      </c>
      <c r="E144" s="5" t="s">
        <v>103</v>
      </c>
      <c r="F144" s="5" t="s">
        <v>43</v>
      </c>
      <c r="G144" s="5" t="s">
        <v>44</v>
      </c>
      <c r="H144" s="5" t="s">
        <v>49</v>
      </c>
      <c r="I144" s="5" t="s">
        <v>45</v>
      </c>
      <c r="J144" s="5">
        <v>2010</v>
      </c>
      <c r="K144" s="32"/>
      <c r="L144" s="57">
        <v>0.61</v>
      </c>
      <c r="M144" s="34">
        <v>0.3</v>
      </c>
      <c r="N144" s="36">
        <v>0</v>
      </c>
      <c r="O144" s="73">
        <v>0.5</v>
      </c>
      <c r="P144" s="42">
        <v>0.25</v>
      </c>
      <c r="Q144" s="58">
        <v>0.26</v>
      </c>
    </row>
    <row r="145" spans="1:17" x14ac:dyDescent="0.2">
      <c r="A145" s="5" t="s">
        <v>353</v>
      </c>
      <c r="B145" s="5">
        <v>22</v>
      </c>
      <c r="C145" s="6" t="str">
        <f t="shared" si="2"/>
        <v>Adulto Joven</v>
      </c>
      <c r="D145" s="5" t="s">
        <v>41</v>
      </c>
      <c r="E145" s="5" t="s">
        <v>95</v>
      </c>
      <c r="F145" s="5" t="s">
        <v>43</v>
      </c>
      <c r="G145" s="5" t="s">
        <v>44</v>
      </c>
      <c r="H145" s="5" t="s">
        <v>51</v>
      </c>
      <c r="I145" s="5" t="s">
        <v>45</v>
      </c>
      <c r="J145" s="5">
        <v>2009</v>
      </c>
      <c r="K145" s="32"/>
      <c r="L145" s="57">
        <v>0.61</v>
      </c>
      <c r="M145" s="34">
        <v>0.62</v>
      </c>
      <c r="N145" s="36">
        <v>0.28999999999999998</v>
      </c>
      <c r="O145" s="73">
        <v>0.75</v>
      </c>
      <c r="P145" s="42">
        <v>0.25</v>
      </c>
      <c r="Q145" s="58">
        <v>0.48</v>
      </c>
    </row>
    <row r="146" spans="1:17" x14ac:dyDescent="0.2">
      <c r="A146" s="5" t="s">
        <v>354</v>
      </c>
      <c r="B146" s="5">
        <v>26</v>
      </c>
      <c r="C146" s="6" t="str">
        <f t="shared" si="2"/>
        <v>Adulto Joven</v>
      </c>
      <c r="D146" s="5" t="s">
        <v>48</v>
      </c>
      <c r="E146" s="5" t="s">
        <v>104</v>
      </c>
      <c r="F146" s="5" t="s">
        <v>43</v>
      </c>
      <c r="G146" s="5" t="s">
        <v>44</v>
      </c>
      <c r="H146" s="5" t="s">
        <v>45</v>
      </c>
      <c r="I146" s="5" t="s">
        <v>51</v>
      </c>
      <c r="J146" s="5">
        <v>2012</v>
      </c>
      <c r="K146" s="32"/>
      <c r="L146" s="57">
        <v>0.71</v>
      </c>
      <c r="M146" s="34">
        <v>0.45</v>
      </c>
      <c r="N146" s="36">
        <v>0</v>
      </c>
      <c r="O146" s="73">
        <v>0.25</v>
      </c>
      <c r="P146" s="42">
        <v>0.25</v>
      </c>
      <c r="Q146" s="58">
        <v>0.24</v>
      </c>
    </row>
    <row r="147" spans="1:17" x14ac:dyDescent="0.2">
      <c r="A147" s="5" t="s">
        <v>355</v>
      </c>
      <c r="B147" s="5">
        <v>32</v>
      </c>
      <c r="C147" s="6" t="str">
        <f t="shared" si="2"/>
        <v>Adulto</v>
      </c>
      <c r="D147" s="5" t="s">
        <v>41</v>
      </c>
      <c r="E147" s="5" t="s">
        <v>72</v>
      </c>
      <c r="F147" s="5" t="s">
        <v>43</v>
      </c>
      <c r="G147" s="5" t="s">
        <v>47</v>
      </c>
      <c r="H147" s="5" t="s">
        <v>51</v>
      </c>
      <c r="I147" s="5" t="s">
        <v>51</v>
      </c>
      <c r="J147" s="5">
        <v>2010</v>
      </c>
      <c r="K147" s="32"/>
      <c r="L147" s="57">
        <v>0.71</v>
      </c>
      <c r="M147" s="34">
        <v>0.56999999999999995</v>
      </c>
      <c r="N147" s="36">
        <v>0</v>
      </c>
      <c r="O147" s="73">
        <v>0.5</v>
      </c>
      <c r="P147" s="42">
        <v>0</v>
      </c>
      <c r="Q147" s="58">
        <v>0.27</v>
      </c>
    </row>
    <row r="148" spans="1:17" x14ac:dyDescent="0.2">
      <c r="A148" s="5" t="s">
        <v>356</v>
      </c>
      <c r="B148" s="5">
        <v>27</v>
      </c>
      <c r="C148" s="6" t="str">
        <f t="shared" si="2"/>
        <v>Adulto Joven</v>
      </c>
      <c r="D148" s="5" t="s">
        <v>48</v>
      </c>
      <c r="E148" s="5" t="s">
        <v>42</v>
      </c>
      <c r="F148" s="5" t="s">
        <v>43</v>
      </c>
      <c r="G148" s="5" t="s">
        <v>47</v>
      </c>
      <c r="H148" s="5" t="s">
        <v>45</v>
      </c>
      <c r="I148" s="5" t="s">
        <v>45</v>
      </c>
      <c r="J148" s="5">
        <v>2008</v>
      </c>
      <c r="K148" s="32"/>
      <c r="L148" s="57">
        <v>0.82</v>
      </c>
      <c r="M148" s="34">
        <v>0.74</v>
      </c>
      <c r="N148" s="36">
        <v>0.26</v>
      </c>
      <c r="O148" s="73">
        <v>0.75</v>
      </c>
      <c r="P148" s="42">
        <v>0</v>
      </c>
      <c r="Q148" s="58">
        <v>0.44</v>
      </c>
    </row>
    <row r="149" spans="1:17" x14ac:dyDescent="0.2">
      <c r="A149" s="5" t="s">
        <v>357</v>
      </c>
      <c r="B149" s="5">
        <v>31</v>
      </c>
      <c r="C149" s="6" t="str">
        <f t="shared" si="2"/>
        <v>Adulto</v>
      </c>
      <c r="D149" s="5" t="s">
        <v>48</v>
      </c>
      <c r="E149" s="5" t="s">
        <v>42</v>
      </c>
      <c r="F149" s="5" t="s">
        <v>43</v>
      </c>
      <c r="G149" s="5" t="s">
        <v>70</v>
      </c>
      <c r="H149" s="5" t="s">
        <v>45</v>
      </c>
      <c r="I149" s="5" t="s">
        <v>51</v>
      </c>
      <c r="J149" s="5">
        <v>2014</v>
      </c>
      <c r="K149" s="32"/>
      <c r="L149" s="57">
        <v>0.64</v>
      </c>
      <c r="M149" s="34">
        <v>0.44</v>
      </c>
      <c r="N149" s="36">
        <v>0</v>
      </c>
      <c r="O149" s="73">
        <v>0.25</v>
      </c>
      <c r="P149" s="42">
        <v>0</v>
      </c>
      <c r="Q149" s="58">
        <v>0.17</v>
      </c>
    </row>
    <row r="150" spans="1:17" x14ac:dyDescent="0.2">
      <c r="A150" s="5" t="s">
        <v>358</v>
      </c>
      <c r="B150" s="5">
        <v>25</v>
      </c>
      <c r="C150" s="6" t="str">
        <f t="shared" si="2"/>
        <v>Adulto Joven</v>
      </c>
      <c r="D150" s="5" t="s">
        <v>41</v>
      </c>
      <c r="E150" s="5" t="s">
        <v>105</v>
      </c>
      <c r="F150" s="5" t="s">
        <v>50</v>
      </c>
      <c r="G150" s="5" t="s">
        <v>44</v>
      </c>
      <c r="H150" s="5" t="s">
        <v>45</v>
      </c>
      <c r="I150" s="5" t="s">
        <v>45</v>
      </c>
      <c r="J150" s="5">
        <v>2011</v>
      </c>
      <c r="K150" s="32"/>
      <c r="L150" s="57">
        <v>0.5</v>
      </c>
      <c r="M150" s="34">
        <v>0.41</v>
      </c>
      <c r="N150" s="36">
        <v>0</v>
      </c>
      <c r="O150" s="73">
        <v>0.5</v>
      </c>
      <c r="P150" s="42">
        <v>0.25</v>
      </c>
      <c r="Q150" s="58">
        <v>0.28999999999999998</v>
      </c>
    </row>
    <row r="151" spans="1:17" x14ac:dyDescent="0.2">
      <c r="A151" s="5" t="s">
        <v>359</v>
      </c>
      <c r="B151" s="5">
        <v>27</v>
      </c>
      <c r="C151" s="6" t="str">
        <f t="shared" si="2"/>
        <v>Adulto Joven</v>
      </c>
      <c r="D151" s="5" t="s">
        <v>41</v>
      </c>
      <c r="E151" s="5" t="s">
        <v>72</v>
      </c>
      <c r="F151" s="5" t="s">
        <v>43</v>
      </c>
      <c r="G151" s="5" t="s">
        <v>47</v>
      </c>
      <c r="H151" s="5" t="s">
        <v>51</v>
      </c>
      <c r="I151" s="5" t="s">
        <v>49</v>
      </c>
      <c r="J151" s="5">
        <v>2011</v>
      </c>
      <c r="K151" s="32"/>
      <c r="L151" s="57">
        <v>0.79</v>
      </c>
      <c r="M151" s="34">
        <v>0.56999999999999995</v>
      </c>
      <c r="N151" s="36">
        <v>0.44</v>
      </c>
      <c r="O151" s="73">
        <v>0.75</v>
      </c>
      <c r="P151" s="42">
        <v>0.5</v>
      </c>
      <c r="Q151" s="58">
        <v>0.56999999999999995</v>
      </c>
    </row>
    <row r="152" spans="1:17" x14ac:dyDescent="0.2">
      <c r="A152" s="5" t="s">
        <v>360</v>
      </c>
      <c r="B152" s="5">
        <v>20</v>
      </c>
      <c r="C152" s="6" t="str">
        <f t="shared" si="2"/>
        <v>Adulto Joven</v>
      </c>
      <c r="D152" s="5" t="s">
        <v>48</v>
      </c>
      <c r="E152" s="5" t="s">
        <v>66</v>
      </c>
      <c r="F152" s="5" t="s">
        <v>43</v>
      </c>
      <c r="G152" s="5" t="s">
        <v>47</v>
      </c>
      <c r="H152" s="5" t="s">
        <v>51</v>
      </c>
      <c r="I152" s="5" t="s">
        <v>51</v>
      </c>
      <c r="J152" s="5">
        <v>2010</v>
      </c>
      <c r="K152" s="32"/>
      <c r="L152" s="57">
        <v>0.25</v>
      </c>
      <c r="M152" s="34">
        <v>0.39</v>
      </c>
      <c r="N152" s="36">
        <v>0</v>
      </c>
      <c r="O152" s="73">
        <v>0.75</v>
      </c>
      <c r="P152" s="42">
        <v>0.25</v>
      </c>
      <c r="Q152" s="58">
        <v>0.35</v>
      </c>
    </row>
    <row r="153" spans="1:17" x14ac:dyDescent="0.2">
      <c r="A153" s="5" t="s">
        <v>361</v>
      </c>
      <c r="B153" s="5">
        <v>28</v>
      </c>
      <c r="C153" s="6" t="str">
        <f t="shared" si="2"/>
        <v>Adulto Joven</v>
      </c>
      <c r="D153" s="5" t="s">
        <v>41</v>
      </c>
      <c r="E153" s="5" t="s">
        <v>106</v>
      </c>
      <c r="F153" s="5" t="s">
        <v>43</v>
      </c>
      <c r="G153" s="5" t="s">
        <v>47</v>
      </c>
      <c r="H153" s="5" t="s">
        <v>45</v>
      </c>
      <c r="I153" s="5" t="s">
        <v>49</v>
      </c>
      <c r="J153" s="5">
        <v>2015</v>
      </c>
      <c r="K153" s="32"/>
      <c r="L153" s="57">
        <v>0.68</v>
      </c>
      <c r="M153" s="34">
        <v>0.51</v>
      </c>
      <c r="N153" s="36">
        <v>0.32</v>
      </c>
      <c r="O153" s="73">
        <v>0.75</v>
      </c>
      <c r="P153" s="42">
        <v>0</v>
      </c>
      <c r="Q153" s="58">
        <v>0.4</v>
      </c>
    </row>
    <row r="154" spans="1:17" x14ac:dyDescent="0.2">
      <c r="A154" s="5" t="s">
        <v>362</v>
      </c>
      <c r="B154" s="5">
        <v>27</v>
      </c>
      <c r="C154" s="6" t="str">
        <f t="shared" si="2"/>
        <v>Adulto Joven</v>
      </c>
      <c r="D154" s="5" t="s">
        <v>48</v>
      </c>
      <c r="E154" s="5" t="s">
        <v>42</v>
      </c>
      <c r="F154" s="5" t="s">
        <v>43</v>
      </c>
      <c r="G154" s="5" t="s">
        <v>47</v>
      </c>
      <c r="H154" s="5" t="s">
        <v>45</v>
      </c>
      <c r="I154" s="5" t="s">
        <v>45</v>
      </c>
      <c r="J154" s="5">
        <v>2010</v>
      </c>
      <c r="K154" s="32"/>
      <c r="L154" s="57">
        <v>0.82</v>
      </c>
      <c r="M154" s="34">
        <v>0.69</v>
      </c>
      <c r="N154" s="36">
        <v>0.26</v>
      </c>
      <c r="O154" s="73">
        <v>0.5</v>
      </c>
      <c r="P154" s="42">
        <v>0</v>
      </c>
      <c r="Q154" s="58">
        <v>0.36</v>
      </c>
    </row>
    <row r="155" spans="1:17" x14ac:dyDescent="0.2">
      <c r="A155" s="5" t="s">
        <v>363</v>
      </c>
      <c r="B155" s="5">
        <v>24</v>
      </c>
      <c r="C155" s="6" t="str">
        <f t="shared" si="2"/>
        <v>Adulto Joven</v>
      </c>
      <c r="D155" s="5" t="s">
        <v>48</v>
      </c>
      <c r="E155" s="5" t="s">
        <v>57</v>
      </c>
      <c r="F155" s="5" t="s">
        <v>43</v>
      </c>
      <c r="G155" s="5" t="s">
        <v>44</v>
      </c>
      <c r="H155" s="5" t="s">
        <v>45</v>
      </c>
      <c r="I155" s="5" t="s">
        <v>45</v>
      </c>
      <c r="J155" s="5">
        <v>2007</v>
      </c>
      <c r="K155" s="32"/>
      <c r="L155" s="57">
        <v>0.25</v>
      </c>
      <c r="M155" s="34">
        <v>0.63</v>
      </c>
      <c r="N155" s="36">
        <v>0</v>
      </c>
      <c r="O155" s="73">
        <v>0.5</v>
      </c>
      <c r="P155" s="42">
        <v>0.25</v>
      </c>
      <c r="Q155" s="58">
        <v>0.35</v>
      </c>
    </row>
    <row r="156" spans="1:17" x14ac:dyDescent="0.2">
      <c r="A156" s="5" t="s">
        <v>364</v>
      </c>
      <c r="B156" s="5">
        <v>27</v>
      </c>
      <c r="C156" s="6" t="str">
        <f t="shared" si="2"/>
        <v>Adulto Joven</v>
      </c>
      <c r="D156" s="5" t="s">
        <v>48</v>
      </c>
      <c r="E156" s="5" t="s">
        <v>107</v>
      </c>
      <c r="F156" s="5" t="s">
        <v>50</v>
      </c>
      <c r="G156" s="5" t="s">
        <v>70</v>
      </c>
      <c r="H156" s="5" t="s">
        <v>49</v>
      </c>
      <c r="I156" s="5" t="s">
        <v>49</v>
      </c>
      <c r="J156" s="5">
        <v>2016</v>
      </c>
      <c r="K156" s="32"/>
      <c r="L156" s="57">
        <v>0.68</v>
      </c>
      <c r="M156" s="34">
        <v>0.82</v>
      </c>
      <c r="N156" s="36">
        <v>0.71</v>
      </c>
      <c r="O156" s="73">
        <v>0.75</v>
      </c>
      <c r="P156" s="42">
        <v>0.75</v>
      </c>
      <c r="Q156" s="58">
        <v>0.76</v>
      </c>
    </row>
    <row r="157" spans="1:17" x14ac:dyDescent="0.2">
      <c r="A157" s="5" t="s">
        <v>365</v>
      </c>
      <c r="B157" s="5">
        <v>25</v>
      </c>
      <c r="C157" s="6" t="str">
        <f t="shared" si="2"/>
        <v>Adulto Joven</v>
      </c>
      <c r="D157" s="5" t="s">
        <v>48</v>
      </c>
      <c r="E157" s="5" t="s">
        <v>57</v>
      </c>
      <c r="F157" s="5" t="s">
        <v>43</v>
      </c>
      <c r="G157" s="5" t="s">
        <v>44</v>
      </c>
      <c r="H157" s="5" t="s">
        <v>45</v>
      </c>
      <c r="I157" s="5" t="s">
        <v>49</v>
      </c>
      <c r="J157" s="5">
        <v>2008</v>
      </c>
      <c r="K157" s="32"/>
      <c r="L157" s="57">
        <v>0.75</v>
      </c>
      <c r="M157" s="34">
        <v>0.68</v>
      </c>
      <c r="N157" s="36">
        <v>0</v>
      </c>
      <c r="O157" s="73">
        <v>0.5</v>
      </c>
      <c r="P157" s="42">
        <v>0.25</v>
      </c>
      <c r="Q157" s="58">
        <v>0.36</v>
      </c>
    </row>
    <row r="158" spans="1:17" x14ac:dyDescent="0.2">
      <c r="A158" s="5" t="s">
        <v>366</v>
      </c>
      <c r="B158" s="5">
        <v>30</v>
      </c>
      <c r="C158" s="6" t="str">
        <f t="shared" si="2"/>
        <v>Adulto</v>
      </c>
      <c r="D158" s="5" t="s">
        <v>48</v>
      </c>
      <c r="E158" s="5" t="s">
        <v>42</v>
      </c>
      <c r="F158" s="5" t="s">
        <v>43</v>
      </c>
      <c r="G158" s="5" t="s">
        <v>70</v>
      </c>
      <c r="H158" s="5" t="s">
        <v>45</v>
      </c>
      <c r="I158" s="5" t="s">
        <v>51</v>
      </c>
      <c r="J158" s="5">
        <v>2012</v>
      </c>
      <c r="K158" s="32"/>
      <c r="L158" s="57">
        <v>0.79</v>
      </c>
      <c r="M158" s="34">
        <v>0.53</v>
      </c>
      <c r="N158" s="36">
        <v>0</v>
      </c>
      <c r="O158" s="73">
        <v>0.5</v>
      </c>
      <c r="P158" s="42">
        <v>0.25</v>
      </c>
      <c r="Q158" s="58">
        <v>0.32</v>
      </c>
    </row>
    <row r="159" spans="1:17" x14ac:dyDescent="0.2">
      <c r="A159" s="5" t="s">
        <v>367</v>
      </c>
      <c r="B159" s="5">
        <v>25</v>
      </c>
      <c r="C159" s="6" t="str">
        <f t="shared" si="2"/>
        <v>Adulto Joven</v>
      </c>
      <c r="D159" s="5" t="s">
        <v>48</v>
      </c>
      <c r="E159" s="5" t="s">
        <v>42</v>
      </c>
      <c r="F159" s="5" t="s">
        <v>43</v>
      </c>
      <c r="G159" s="5" t="s">
        <v>44</v>
      </c>
      <c r="H159" s="5" t="s">
        <v>51</v>
      </c>
      <c r="I159" s="5" t="s">
        <v>51</v>
      </c>
      <c r="J159" s="5">
        <v>2002</v>
      </c>
      <c r="K159" s="32"/>
      <c r="L159" s="57">
        <v>0.71</v>
      </c>
      <c r="M159" s="34">
        <v>0.42</v>
      </c>
      <c r="N159" s="36">
        <v>0.53</v>
      </c>
      <c r="O159" s="73">
        <v>0.25</v>
      </c>
      <c r="P159" s="42">
        <v>0</v>
      </c>
      <c r="Q159" s="58">
        <v>0.3</v>
      </c>
    </row>
    <row r="160" spans="1:17" x14ac:dyDescent="0.2">
      <c r="A160" s="5" t="s">
        <v>368</v>
      </c>
      <c r="B160" s="5">
        <v>24</v>
      </c>
      <c r="C160" s="6" t="str">
        <f t="shared" si="2"/>
        <v>Adulto Joven</v>
      </c>
      <c r="D160" s="5" t="s">
        <v>48</v>
      </c>
      <c r="E160" s="5" t="s">
        <v>72</v>
      </c>
      <c r="F160" s="5" t="s">
        <v>43</v>
      </c>
      <c r="G160" s="5" t="s">
        <v>47</v>
      </c>
      <c r="H160" s="5" t="s">
        <v>45</v>
      </c>
      <c r="I160" s="5" t="s">
        <v>45</v>
      </c>
      <c r="J160" s="5">
        <v>2010</v>
      </c>
      <c r="K160" s="32"/>
      <c r="L160" s="57">
        <v>0.36</v>
      </c>
      <c r="M160" s="34">
        <v>0.4</v>
      </c>
      <c r="N160" s="36">
        <v>0</v>
      </c>
      <c r="O160" s="73">
        <v>0.5</v>
      </c>
      <c r="P160" s="42">
        <v>0</v>
      </c>
      <c r="Q160" s="58">
        <v>0.23</v>
      </c>
    </row>
    <row r="161" spans="1:17" x14ac:dyDescent="0.2">
      <c r="A161" s="5" t="s">
        <v>369</v>
      </c>
      <c r="B161" s="5">
        <v>24</v>
      </c>
      <c r="C161" s="6" t="str">
        <f t="shared" si="2"/>
        <v>Adulto Joven</v>
      </c>
      <c r="D161" s="5" t="s">
        <v>48</v>
      </c>
      <c r="E161" s="5" t="s">
        <v>42</v>
      </c>
      <c r="F161" s="5" t="s">
        <v>43</v>
      </c>
      <c r="G161" s="5" t="s">
        <v>47</v>
      </c>
      <c r="H161" s="5" t="s">
        <v>45</v>
      </c>
      <c r="I161" s="5" t="s">
        <v>45</v>
      </c>
      <c r="J161" s="5">
        <v>2007</v>
      </c>
      <c r="K161" s="32"/>
      <c r="L161" s="57">
        <v>0.79</v>
      </c>
      <c r="M161" s="34">
        <v>0.52</v>
      </c>
      <c r="N161" s="36">
        <v>0</v>
      </c>
      <c r="O161" s="73">
        <v>0.75</v>
      </c>
      <c r="P161" s="42">
        <v>0</v>
      </c>
      <c r="Q161" s="58">
        <v>0.32</v>
      </c>
    </row>
    <row r="162" spans="1:17" x14ac:dyDescent="0.2">
      <c r="A162" s="5" t="s">
        <v>370</v>
      </c>
      <c r="B162" s="5">
        <v>24</v>
      </c>
      <c r="C162" s="6" t="str">
        <f t="shared" si="2"/>
        <v>Adulto Joven</v>
      </c>
      <c r="D162" s="5" t="s">
        <v>41</v>
      </c>
      <c r="E162" s="5" t="s">
        <v>46</v>
      </c>
      <c r="F162" s="5" t="s">
        <v>43</v>
      </c>
      <c r="G162" s="5" t="s">
        <v>47</v>
      </c>
      <c r="H162" s="5" t="s">
        <v>45</v>
      </c>
      <c r="I162" s="5" t="s">
        <v>45</v>
      </c>
      <c r="J162" s="5">
        <v>2011</v>
      </c>
      <c r="K162" s="32"/>
      <c r="L162" s="57">
        <v>0.54</v>
      </c>
      <c r="M162" s="34">
        <v>0.83</v>
      </c>
      <c r="N162" s="36">
        <v>0</v>
      </c>
      <c r="O162" s="73">
        <v>0.25</v>
      </c>
      <c r="P162" s="42">
        <v>0</v>
      </c>
      <c r="Q162" s="58">
        <v>0.27</v>
      </c>
    </row>
    <row r="163" spans="1:17" x14ac:dyDescent="0.2">
      <c r="A163" s="5" t="s">
        <v>371</v>
      </c>
      <c r="B163" s="5">
        <v>62</v>
      </c>
      <c r="C163" s="6" t="str">
        <f t="shared" si="2"/>
        <v>Adulto Mayor</v>
      </c>
      <c r="D163" s="5" t="s">
        <v>41</v>
      </c>
      <c r="E163" s="5" t="s">
        <v>42</v>
      </c>
      <c r="F163" s="5" t="s">
        <v>43</v>
      </c>
      <c r="G163" s="5" t="s">
        <v>44</v>
      </c>
      <c r="H163" s="5" t="s">
        <v>65</v>
      </c>
      <c r="I163" s="5" t="s">
        <v>51</v>
      </c>
      <c r="J163" s="5">
        <v>2012</v>
      </c>
      <c r="K163" s="32"/>
      <c r="L163" s="57">
        <v>0.79</v>
      </c>
      <c r="M163" s="34">
        <v>0.59</v>
      </c>
      <c r="N163" s="36">
        <v>0</v>
      </c>
      <c r="O163" s="73">
        <v>0.25</v>
      </c>
      <c r="P163" s="42">
        <v>0</v>
      </c>
      <c r="Q163" s="58">
        <v>0.21</v>
      </c>
    </row>
    <row r="164" spans="1:17" x14ac:dyDescent="0.2">
      <c r="A164" s="5" t="s">
        <v>372</v>
      </c>
      <c r="B164" s="5">
        <v>55</v>
      </c>
      <c r="C164" s="6" t="str">
        <f t="shared" si="2"/>
        <v>Adulto</v>
      </c>
      <c r="D164" s="5" t="s">
        <v>41</v>
      </c>
      <c r="E164" s="5" t="s">
        <v>42</v>
      </c>
      <c r="F164" s="5" t="s">
        <v>43</v>
      </c>
      <c r="G164" s="5" t="s">
        <v>44</v>
      </c>
      <c r="H164" s="5" t="s">
        <v>45</v>
      </c>
      <c r="I164" s="5" t="s">
        <v>45</v>
      </c>
      <c r="J164" s="5">
        <v>2010</v>
      </c>
      <c r="K164" s="32"/>
      <c r="L164" s="57">
        <v>0.68</v>
      </c>
      <c r="M164" s="34">
        <v>0.6</v>
      </c>
      <c r="N164" s="36">
        <v>0</v>
      </c>
      <c r="O164" s="73">
        <v>0.5</v>
      </c>
      <c r="P164" s="42">
        <v>0</v>
      </c>
      <c r="Q164" s="58">
        <v>0.28000000000000003</v>
      </c>
    </row>
    <row r="165" spans="1:17" x14ac:dyDescent="0.2">
      <c r="A165" s="5" t="s">
        <v>373</v>
      </c>
      <c r="B165" s="5">
        <v>82</v>
      </c>
      <c r="C165" s="6" t="str">
        <f t="shared" si="2"/>
        <v>Adulto Mayor</v>
      </c>
      <c r="D165" s="5" t="s">
        <v>48</v>
      </c>
      <c r="E165" s="5" t="s">
        <v>108</v>
      </c>
      <c r="F165" s="5" t="s">
        <v>43</v>
      </c>
      <c r="G165" s="5" t="s">
        <v>47</v>
      </c>
      <c r="H165" s="5" t="s">
        <v>65</v>
      </c>
      <c r="I165" s="5" t="s">
        <v>65</v>
      </c>
      <c r="J165" s="5">
        <v>2019</v>
      </c>
      <c r="K165" s="32"/>
      <c r="L165" s="57">
        <v>0.56999999999999995</v>
      </c>
      <c r="M165" s="34">
        <v>0.39</v>
      </c>
      <c r="N165" s="36">
        <v>0</v>
      </c>
      <c r="O165" s="73">
        <v>0.5</v>
      </c>
      <c r="P165" s="42">
        <v>0.25</v>
      </c>
      <c r="Q165" s="58">
        <v>0.28999999999999998</v>
      </c>
    </row>
    <row r="166" spans="1:17" x14ac:dyDescent="0.2">
      <c r="A166" s="5" t="s">
        <v>374</v>
      </c>
      <c r="B166" s="5">
        <v>52</v>
      </c>
      <c r="C166" s="6" t="str">
        <f t="shared" si="2"/>
        <v>Adulto</v>
      </c>
      <c r="D166" s="5" t="s">
        <v>48</v>
      </c>
      <c r="E166" s="5" t="s">
        <v>109</v>
      </c>
      <c r="F166" s="5" t="s">
        <v>43</v>
      </c>
      <c r="G166" s="5" t="s">
        <v>44</v>
      </c>
      <c r="H166" s="5" t="s">
        <v>49</v>
      </c>
      <c r="I166" s="5" t="s">
        <v>45</v>
      </c>
      <c r="J166" s="5">
        <v>2010</v>
      </c>
      <c r="K166" s="32"/>
      <c r="L166" s="57">
        <v>0.79</v>
      </c>
      <c r="M166" s="34">
        <v>0.63</v>
      </c>
      <c r="N166" s="36">
        <v>0</v>
      </c>
      <c r="O166" s="73">
        <v>1</v>
      </c>
      <c r="P166" s="42">
        <v>0.5</v>
      </c>
      <c r="Q166" s="58">
        <v>0.53</v>
      </c>
    </row>
    <row r="167" spans="1:17" x14ac:dyDescent="0.2">
      <c r="A167" s="5" t="s">
        <v>375</v>
      </c>
      <c r="B167" s="5">
        <v>54</v>
      </c>
      <c r="C167" s="6" t="str">
        <f t="shared" si="2"/>
        <v>Adulto</v>
      </c>
      <c r="D167" s="5" t="s">
        <v>41</v>
      </c>
      <c r="E167" s="5" t="s">
        <v>109</v>
      </c>
      <c r="F167" s="5" t="s">
        <v>43</v>
      </c>
      <c r="G167" s="5" t="s">
        <v>47</v>
      </c>
      <c r="H167" s="5" t="s">
        <v>51</v>
      </c>
      <c r="I167" s="5" t="s">
        <v>51</v>
      </c>
      <c r="J167" s="5">
        <v>2010</v>
      </c>
      <c r="K167" s="32"/>
      <c r="L167" s="57">
        <v>0.68</v>
      </c>
      <c r="M167" s="34">
        <v>0.57999999999999996</v>
      </c>
      <c r="N167" s="36">
        <v>0</v>
      </c>
      <c r="O167" s="73">
        <v>0.75</v>
      </c>
      <c r="P167" s="42">
        <v>0</v>
      </c>
      <c r="Q167" s="58">
        <v>0.33</v>
      </c>
    </row>
    <row r="168" spans="1:17" x14ac:dyDescent="0.2">
      <c r="A168" s="5" t="s">
        <v>376</v>
      </c>
      <c r="B168" s="5">
        <v>51</v>
      </c>
      <c r="C168" s="6" t="str">
        <f t="shared" si="2"/>
        <v>Adulto</v>
      </c>
      <c r="D168" s="5" t="s">
        <v>41</v>
      </c>
      <c r="E168" s="5" t="s">
        <v>110</v>
      </c>
      <c r="F168" s="5" t="s">
        <v>43</v>
      </c>
      <c r="G168" s="5" t="s">
        <v>44</v>
      </c>
      <c r="H168" s="5" t="s">
        <v>49</v>
      </c>
      <c r="I168" s="5" t="s">
        <v>45</v>
      </c>
      <c r="J168" s="5">
        <v>2010</v>
      </c>
      <c r="K168" s="32"/>
      <c r="L168" s="57">
        <v>0.61</v>
      </c>
      <c r="M168" s="34">
        <v>0.53</v>
      </c>
      <c r="N168" s="36">
        <v>0</v>
      </c>
      <c r="O168" s="73">
        <v>0.25</v>
      </c>
      <c r="P168" s="42">
        <v>0</v>
      </c>
      <c r="Q168" s="58">
        <v>0.2</v>
      </c>
    </row>
    <row r="169" spans="1:17" x14ac:dyDescent="0.2">
      <c r="A169" s="5" t="s">
        <v>377</v>
      </c>
      <c r="B169" s="5">
        <v>58</v>
      </c>
      <c r="C169" s="6" t="str">
        <f t="shared" si="2"/>
        <v>Adulto</v>
      </c>
      <c r="D169" s="5" t="s">
        <v>41</v>
      </c>
      <c r="E169" s="5" t="s">
        <v>111</v>
      </c>
      <c r="F169" s="5" t="s">
        <v>43</v>
      </c>
      <c r="G169" s="5" t="s">
        <v>47</v>
      </c>
      <c r="H169" s="5" t="s">
        <v>51</v>
      </c>
      <c r="I169" s="5" t="s">
        <v>51</v>
      </c>
      <c r="J169" s="5">
        <v>2015</v>
      </c>
      <c r="K169" s="32"/>
      <c r="L169" s="57">
        <v>0.82</v>
      </c>
      <c r="M169" s="34">
        <v>0.11</v>
      </c>
      <c r="N169" s="36">
        <v>0</v>
      </c>
      <c r="O169" s="73">
        <v>0</v>
      </c>
      <c r="P169" s="42">
        <v>0</v>
      </c>
      <c r="Q169" s="58">
        <v>0.03</v>
      </c>
    </row>
    <row r="170" spans="1:17" x14ac:dyDescent="0.2">
      <c r="A170" s="5" t="s">
        <v>378</v>
      </c>
      <c r="B170" s="5">
        <v>55</v>
      </c>
      <c r="C170" s="6" t="str">
        <f t="shared" si="2"/>
        <v>Adulto</v>
      </c>
      <c r="D170" s="5" t="s">
        <v>41</v>
      </c>
      <c r="E170" s="5" t="s">
        <v>71</v>
      </c>
      <c r="F170" s="5" t="s">
        <v>43</v>
      </c>
      <c r="G170" s="5" t="s">
        <v>44</v>
      </c>
      <c r="H170" s="5" t="s">
        <v>45</v>
      </c>
      <c r="I170" s="5" t="s">
        <v>45</v>
      </c>
      <c r="J170" s="5">
        <v>2010</v>
      </c>
      <c r="K170" s="32"/>
      <c r="L170" s="57">
        <v>0.82</v>
      </c>
      <c r="M170" s="34">
        <v>0.8</v>
      </c>
      <c r="N170" s="36">
        <v>0.45</v>
      </c>
      <c r="O170" s="73">
        <v>0.25</v>
      </c>
      <c r="P170" s="42">
        <v>0.25</v>
      </c>
      <c r="Q170" s="58">
        <v>0.44</v>
      </c>
    </row>
    <row r="171" spans="1:17" x14ac:dyDescent="0.2">
      <c r="A171" s="5" t="s">
        <v>379</v>
      </c>
      <c r="B171" s="5">
        <v>68</v>
      </c>
      <c r="C171" s="6" t="str">
        <f t="shared" si="2"/>
        <v>Adulto Mayor</v>
      </c>
      <c r="D171" s="5" t="s">
        <v>41</v>
      </c>
      <c r="E171" s="5" t="s">
        <v>42</v>
      </c>
      <c r="F171" s="5" t="s">
        <v>43</v>
      </c>
      <c r="G171" s="5" t="s">
        <v>68</v>
      </c>
      <c r="H171" s="5" t="s">
        <v>65</v>
      </c>
      <c r="I171" s="5" t="s">
        <v>51</v>
      </c>
      <c r="J171" s="5">
        <v>2017</v>
      </c>
      <c r="K171" s="32"/>
      <c r="L171" s="57">
        <v>0.61</v>
      </c>
      <c r="M171" s="34">
        <v>0.28999999999999998</v>
      </c>
      <c r="N171" s="36">
        <v>0</v>
      </c>
      <c r="O171" s="73">
        <v>0.5</v>
      </c>
      <c r="P171" s="42">
        <v>0</v>
      </c>
      <c r="Q171" s="58">
        <v>0.2</v>
      </c>
    </row>
    <row r="172" spans="1:17" x14ac:dyDescent="0.2">
      <c r="A172" s="5" t="s">
        <v>380</v>
      </c>
      <c r="B172" s="5">
        <v>62</v>
      </c>
      <c r="C172" s="6" t="str">
        <f t="shared" si="2"/>
        <v>Adulto Mayor</v>
      </c>
      <c r="D172" s="5" t="s">
        <v>48</v>
      </c>
      <c r="E172" s="5" t="s">
        <v>57</v>
      </c>
      <c r="F172" s="5" t="s">
        <v>43</v>
      </c>
      <c r="G172" s="5" t="s">
        <v>44</v>
      </c>
      <c r="H172" s="5" t="s">
        <v>49</v>
      </c>
      <c r="I172" s="5" t="s">
        <v>45</v>
      </c>
      <c r="J172" s="5">
        <v>2016</v>
      </c>
      <c r="K172" s="32"/>
      <c r="L172" s="57">
        <v>0.5</v>
      </c>
      <c r="M172" s="34">
        <v>0.16</v>
      </c>
      <c r="N172" s="36">
        <v>0</v>
      </c>
      <c r="O172" s="73">
        <v>0.25</v>
      </c>
      <c r="P172" s="42">
        <v>0</v>
      </c>
      <c r="Q172" s="58">
        <v>0.1</v>
      </c>
    </row>
    <row r="173" spans="1:17" x14ac:dyDescent="0.2">
      <c r="A173" s="5" t="s">
        <v>381</v>
      </c>
      <c r="B173" s="5">
        <v>51</v>
      </c>
      <c r="C173" s="6" t="str">
        <f t="shared" si="2"/>
        <v>Adulto</v>
      </c>
      <c r="D173" s="5" t="s">
        <v>41</v>
      </c>
      <c r="E173" s="5" t="s">
        <v>112</v>
      </c>
      <c r="F173" s="5" t="s">
        <v>43</v>
      </c>
      <c r="G173" s="5" t="s">
        <v>44</v>
      </c>
      <c r="H173" s="5" t="s">
        <v>49</v>
      </c>
      <c r="I173" s="5" t="s">
        <v>49</v>
      </c>
      <c r="J173" s="5">
        <v>2000</v>
      </c>
      <c r="K173" s="32"/>
      <c r="L173" s="57">
        <v>0.61</v>
      </c>
      <c r="M173" s="34">
        <v>0.6</v>
      </c>
      <c r="N173" s="36">
        <v>0.23</v>
      </c>
      <c r="O173" s="73">
        <v>0.25</v>
      </c>
      <c r="P173" s="42">
        <v>0</v>
      </c>
      <c r="Q173" s="58">
        <v>0.27</v>
      </c>
    </row>
    <row r="174" spans="1:17" x14ac:dyDescent="0.2">
      <c r="A174" s="5" t="s">
        <v>382</v>
      </c>
      <c r="B174" s="5">
        <v>53</v>
      </c>
      <c r="C174" s="6" t="str">
        <f t="shared" si="2"/>
        <v>Adulto</v>
      </c>
      <c r="D174" s="5" t="s">
        <v>41</v>
      </c>
      <c r="E174" s="5" t="s">
        <v>71</v>
      </c>
      <c r="F174" s="5" t="s">
        <v>43</v>
      </c>
      <c r="G174" s="5" t="s">
        <v>44</v>
      </c>
      <c r="H174" s="5" t="s">
        <v>45</v>
      </c>
      <c r="I174" s="5" t="s">
        <v>45</v>
      </c>
      <c r="J174" s="5">
        <v>2010</v>
      </c>
      <c r="K174" s="32"/>
      <c r="L174" s="57">
        <v>0.86</v>
      </c>
      <c r="M174" s="34">
        <v>0.75</v>
      </c>
      <c r="N174" s="36">
        <v>0.38</v>
      </c>
      <c r="O174" s="73">
        <v>0.5</v>
      </c>
      <c r="P174" s="42">
        <v>0.25</v>
      </c>
      <c r="Q174" s="58">
        <v>0.47</v>
      </c>
    </row>
    <row r="175" spans="1:17" x14ac:dyDescent="0.2">
      <c r="A175" s="5" t="s">
        <v>383</v>
      </c>
      <c r="B175" s="5">
        <v>51</v>
      </c>
      <c r="C175" s="6" t="str">
        <f t="shared" si="2"/>
        <v>Adulto</v>
      </c>
      <c r="D175" s="5" t="s">
        <v>48</v>
      </c>
      <c r="E175" s="5" t="s">
        <v>74</v>
      </c>
      <c r="F175" s="5" t="s">
        <v>50</v>
      </c>
      <c r="G175" s="5" t="s">
        <v>44</v>
      </c>
      <c r="H175" s="5" t="s">
        <v>49</v>
      </c>
      <c r="I175" s="5" t="s">
        <v>49</v>
      </c>
      <c r="J175" s="5">
        <v>2005</v>
      </c>
      <c r="K175" s="32"/>
      <c r="L175" s="57">
        <v>0.36</v>
      </c>
      <c r="M175" s="34">
        <v>0.81</v>
      </c>
      <c r="N175" s="36">
        <v>0.75</v>
      </c>
      <c r="O175" s="73">
        <v>0.5</v>
      </c>
      <c r="P175" s="42">
        <v>0.25</v>
      </c>
      <c r="Q175" s="58">
        <v>0.57999999999999996</v>
      </c>
    </row>
    <row r="176" spans="1:17" x14ac:dyDescent="0.2">
      <c r="A176" s="5" t="s">
        <v>384</v>
      </c>
      <c r="B176" s="5">
        <v>51</v>
      </c>
      <c r="C176" s="6" t="str">
        <f t="shared" si="2"/>
        <v>Adulto</v>
      </c>
      <c r="D176" s="5" t="s">
        <v>48</v>
      </c>
      <c r="E176" s="5" t="s">
        <v>113</v>
      </c>
      <c r="F176" s="5" t="s">
        <v>43</v>
      </c>
      <c r="G176" s="5" t="s">
        <v>70</v>
      </c>
      <c r="H176" s="5" t="s">
        <v>45</v>
      </c>
      <c r="I176" s="5" t="s">
        <v>51</v>
      </c>
      <c r="J176" s="5">
        <v>2012</v>
      </c>
      <c r="K176" s="32"/>
      <c r="L176" s="57">
        <v>0.56999999999999995</v>
      </c>
      <c r="M176" s="34">
        <v>0.49</v>
      </c>
      <c r="N176" s="36">
        <v>0.32</v>
      </c>
      <c r="O176" s="73">
        <v>0.75</v>
      </c>
      <c r="P176" s="42">
        <v>0.25</v>
      </c>
      <c r="Q176" s="58">
        <v>0.45</v>
      </c>
    </row>
    <row r="177" spans="1:17" x14ac:dyDescent="0.2">
      <c r="A177" s="5" t="s">
        <v>385</v>
      </c>
      <c r="B177" s="5">
        <v>46</v>
      </c>
      <c r="C177" s="6" t="str">
        <f t="shared" si="2"/>
        <v>Adulto</v>
      </c>
      <c r="D177" s="5" t="s">
        <v>48</v>
      </c>
      <c r="E177" s="5" t="s">
        <v>72</v>
      </c>
      <c r="F177" s="5" t="s">
        <v>43</v>
      </c>
      <c r="G177" s="5" t="s">
        <v>44</v>
      </c>
      <c r="H177" s="5" t="s">
        <v>49</v>
      </c>
      <c r="I177" s="5" t="s">
        <v>49</v>
      </c>
      <c r="J177" s="5">
        <v>2010</v>
      </c>
      <c r="K177" s="32"/>
      <c r="L177" s="57">
        <v>0.43</v>
      </c>
      <c r="M177" s="34">
        <v>7.0000000000000007E-2</v>
      </c>
      <c r="N177" s="36">
        <v>0</v>
      </c>
      <c r="O177" s="73">
        <v>0.5</v>
      </c>
      <c r="P177" s="42">
        <v>0</v>
      </c>
      <c r="Q177" s="58">
        <v>0.14000000000000001</v>
      </c>
    </row>
    <row r="178" spans="1:17" x14ac:dyDescent="0.2">
      <c r="A178" s="5" t="s">
        <v>386</v>
      </c>
      <c r="B178" s="5">
        <v>51</v>
      </c>
      <c r="C178" s="6" t="str">
        <f t="shared" si="2"/>
        <v>Adulto</v>
      </c>
      <c r="D178" s="5" t="s">
        <v>41</v>
      </c>
      <c r="E178" s="5" t="s">
        <v>114</v>
      </c>
      <c r="F178" s="5" t="s">
        <v>43</v>
      </c>
      <c r="G178" s="5" t="s">
        <v>70</v>
      </c>
      <c r="H178" s="5" t="s">
        <v>49</v>
      </c>
      <c r="I178" s="5" t="s">
        <v>49</v>
      </c>
      <c r="J178" s="5">
        <v>2010</v>
      </c>
      <c r="K178" s="32"/>
      <c r="L178" s="57">
        <v>0.56999999999999995</v>
      </c>
      <c r="M178" s="34">
        <v>0.26</v>
      </c>
      <c r="N178" s="36">
        <v>0</v>
      </c>
      <c r="O178" s="73">
        <v>0.75</v>
      </c>
      <c r="P178" s="42">
        <v>0.25</v>
      </c>
      <c r="Q178" s="58">
        <v>0.32</v>
      </c>
    </row>
    <row r="179" spans="1:17" x14ac:dyDescent="0.2">
      <c r="A179" s="5" t="s">
        <v>387</v>
      </c>
      <c r="B179" s="5">
        <v>51</v>
      </c>
      <c r="C179" s="6" t="str">
        <f t="shared" si="2"/>
        <v>Adulto</v>
      </c>
      <c r="D179" s="5" t="s">
        <v>48</v>
      </c>
      <c r="E179" s="5" t="s">
        <v>115</v>
      </c>
      <c r="F179" s="5" t="s">
        <v>43</v>
      </c>
      <c r="G179" s="5" t="s">
        <v>44</v>
      </c>
      <c r="H179" s="5" t="s">
        <v>45</v>
      </c>
      <c r="I179" s="5" t="s">
        <v>45</v>
      </c>
      <c r="J179" s="5">
        <v>2010</v>
      </c>
      <c r="K179" s="32"/>
      <c r="L179" s="57">
        <v>0.79</v>
      </c>
      <c r="M179" s="34">
        <v>0.64</v>
      </c>
      <c r="N179" s="36">
        <v>0.45</v>
      </c>
      <c r="O179" s="73">
        <v>0</v>
      </c>
      <c r="P179" s="42">
        <v>0.25</v>
      </c>
      <c r="Q179" s="58">
        <v>0.34</v>
      </c>
    </row>
    <row r="180" spans="1:17" x14ac:dyDescent="0.2">
      <c r="A180" s="5" t="s">
        <v>388</v>
      </c>
      <c r="B180" s="5">
        <v>57</v>
      </c>
      <c r="C180" s="6" t="str">
        <f t="shared" si="2"/>
        <v>Adulto</v>
      </c>
      <c r="D180" s="5" t="s">
        <v>48</v>
      </c>
      <c r="E180" s="5" t="s">
        <v>42</v>
      </c>
      <c r="F180" s="5" t="s">
        <v>43</v>
      </c>
      <c r="G180" s="5" t="s">
        <v>47</v>
      </c>
      <c r="H180" s="5" t="s">
        <v>51</v>
      </c>
      <c r="I180" s="5" t="s">
        <v>65</v>
      </c>
      <c r="J180" s="5">
        <v>2016</v>
      </c>
      <c r="K180" s="32"/>
      <c r="L180" s="57">
        <v>0.64</v>
      </c>
      <c r="M180" s="34">
        <v>0.31</v>
      </c>
      <c r="N180" s="36">
        <v>0</v>
      </c>
      <c r="O180" s="73">
        <v>0.25</v>
      </c>
      <c r="P180" s="42">
        <v>0</v>
      </c>
      <c r="Q180" s="58">
        <v>0.14000000000000001</v>
      </c>
    </row>
    <row r="181" spans="1:17" x14ac:dyDescent="0.2">
      <c r="A181" s="5" t="s">
        <v>389</v>
      </c>
      <c r="B181" s="5">
        <v>54</v>
      </c>
      <c r="C181" s="6" t="str">
        <f t="shared" si="2"/>
        <v>Adulto</v>
      </c>
      <c r="D181" s="5" t="s">
        <v>41</v>
      </c>
      <c r="E181" s="5" t="s">
        <v>109</v>
      </c>
      <c r="F181" s="5" t="s">
        <v>43</v>
      </c>
      <c r="G181" s="5" t="s">
        <v>47</v>
      </c>
      <c r="H181" s="5" t="s">
        <v>51</v>
      </c>
      <c r="I181" s="5" t="s">
        <v>51</v>
      </c>
      <c r="J181" s="5">
        <v>2010</v>
      </c>
      <c r="K181" s="32"/>
      <c r="L181" s="57">
        <v>0.68</v>
      </c>
      <c r="M181" s="34">
        <v>0.57999999999999996</v>
      </c>
      <c r="N181" s="36">
        <v>0</v>
      </c>
      <c r="O181" s="73">
        <v>0.75</v>
      </c>
      <c r="P181" s="42">
        <v>0</v>
      </c>
      <c r="Q181" s="58">
        <v>0.33</v>
      </c>
    </row>
    <row r="182" spans="1:17" x14ac:dyDescent="0.2">
      <c r="A182" s="5" t="s">
        <v>390</v>
      </c>
      <c r="B182" s="5">
        <v>53</v>
      </c>
      <c r="C182" s="6" t="str">
        <f t="shared" si="2"/>
        <v>Adulto</v>
      </c>
      <c r="D182" s="5" t="s">
        <v>48</v>
      </c>
      <c r="E182" s="5" t="s">
        <v>116</v>
      </c>
      <c r="F182" s="5" t="s">
        <v>43</v>
      </c>
      <c r="G182" s="5" t="s">
        <v>47</v>
      </c>
      <c r="H182" s="5" t="s">
        <v>45</v>
      </c>
      <c r="I182" s="5" t="s">
        <v>51</v>
      </c>
      <c r="J182" s="5">
        <v>2016</v>
      </c>
      <c r="K182" s="32"/>
      <c r="L182" s="57">
        <v>0.68</v>
      </c>
      <c r="M182" s="34">
        <v>0.28000000000000003</v>
      </c>
      <c r="N182" s="36">
        <v>0</v>
      </c>
      <c r="O182" s="73">
        <v>0</v>
      </c>
      <c r="P182" s="42">
        <v>0</v>
      </c>
      <c r="Q182" s="58">
        <v>7.0000000000000007E-2</v>
      </c>
    </row>
    <row r="183" spans="1:17" x14ac:dyDescent="0.2">
      <c r="A183" s="5" t="s">
        <v>391</v>
      </c>
      <c r="B183" s="5">
        <v>51</v>
      </c>
      <c r="C183" s="6" t="str">
        <f t="shared" si="2"/>
        <v>Adulto</v>
      </c>
      <c r="D183" s="5" t="s">
        <v>41</v>
      </c>
      <c r="E183" s="5" t="s">
        <v>117</v>
      </c>
      <c r="F183" s="5" t="s">
        <v>43</v>
      </c>
      <c r="G183" s="5" t="s">
        <v>47</v>
      </c>
      <c r="H183" s="5" t="s">
        <v>51</v>
      </c>
      <c r="I183" s="5" t="s">
        <v>65</v>
      </c>
      <c r="J183" s="5">
        <v>2017</v>
      </c>
      <c r="K183" s="32"/>
      <c r="L183" s="57">
        <v>0.68</v>
      </c>
      <c r="M183" s="34">
        <v>0.5</v>
      </c>
      <c r="N183" s="36">
        <v>0</v>
      </c>
      <c r="O183" s="73">
        <v>0</v>
      </c>
      <c r="P183" s="42">
        <v>0</v>
      </c>
      <c r="Q183" s="58">
        <v>0.13</v>
      </c>
    </row>
    <row r="184" spans="1:17" x14ac:dyDescent="0.2">
      <c r="A184" s="5" t="s">
        <v>392</v>
      </c>
      <c r="B184" s="5">
        <v>56</v>
      </c>
      <c r="C184" s="6" t="str">
        <f t="shared" si="2"/>
        <v>Adulto</v>
      </c>
      <c r="D184" s="5" t="s">
        <v>41</v>
      </c>
      <c r="E184" s="5" t="s">
        <v>42</v>
      </c>
      <c r="F184" s="5" t="s">
        <v>43</v>
      </c>
      <c r="G184" s="5" t="s">
        <v>47</v>
      </c>
      <c r="H184" s="5" t="s">
        <v>51</v>
      </c>
      <c r="I184" s="5" t="s">
        <v>51</v>
      </c>
      <c r="J184" s="5">
        <v>2015</v>
      </c>
      <c r="K184" s="32"/>
      <c r="L184" s="57">
        <v>0.43</v>
      </c>
      <c r="M184" s="34">
        <v>0.6</v>
      </c>
      <c r="N184" s="36">
        <v>0</v>
      </c>
      <c r="O184" s="73">
        <v>0.5</v>
      </c>
      <c r="P184" s="42">
        <v>0</v>
      </c>
      <c r="Q184" s="58">
        <v>0.28000000000000003</v>
      </c>
    </row>
    <row r="185" spans="1:17" x14ac:dyDescent="0.2">
      <c r="A185" s="5" t="s">
        <v>393</v>
      </c>
      <c r="B185" s="5">
        <v>51</v>
      </c>
      <c r="C185" s="6" t="str">
        <f t="shared" si="2"/>
        <v>Adulto</v>
      </c>
      <c r="D185" s="5" t="s">
        <v>41</v>
      </c>
      <c r="E185" s="5" t="s">
        <v>60</v>
      </c>
      <c r="F185" s="5" t="s">
        <v>43</v>
      </c>
      <c r="G185" s="5" t="s">
        <v>44</v>
      </c>
      <c r="H185" s="5" t="s">
        <v>45</v>
      </c>
      <c r="I185" s="5" t="s">
        <v>51</v>
      </c>
      <c r="J185" s="5">
        <v>2011</v>
      </c>
      <c r="K185" s="32"/>
      <c r="L185" s="57">
        <v>0.5</v>
      </c>
      <c r="M185" s="34">
        <v>0.48</v>
      </c>
      <c r="N185" s="36">
        <v>0</v>
      </c>
      <c r="O185" s="73">
        <v>0.5</v>
      </c>
      <c r="P185" s="42">
        <v>0</v>
      </c>
      <c r="Q185" s="58">
        <v>0.25</v>
      </c>
    </row>
    <row r="186" spans="1:17" x14ac:dyDescent="0.2">
      <c r="A186" s="5" t="s">
        <v>394</v>
      </c>
      <c r="B186" s="5">
        <v>50</v>
      </c>
      <c r="C186" s="6" t="str">
        <f t="shared" si="2"/>
        <v>Adulto</v>
      </c>
      <c r="D186" s="5" t="s">
        <v>41</v>
      </c>
      <c r="E186" s="5" t="s">
        <v>60</v>
      </c>
      <c r="F186" s="5" t="s">
        <v>43</v>
      </c>
      <c r="G186" s="5" t="s">
        <v>44</v>
      </c>
      <c r="H186" s="5" t="s">
        <v>45</v>
      </c>
      <c r="I186" s="5" t="s">
        <v>45</v>
      </c>
      <c r="J186" s="5">
        <v>2015</v>
      </c>
      <c r="K186" s="32"/>
      <c r="L186" s="57">
        <v>0.71</v>
      </c>
      <c r="M186" s="34">
        <v>0.18</v>
      </c>
      <c r="N186" s="36">
        <v>0</v>
      </c>
      <c r="O186" s="73">
        <v>0.5</v>
      </c>
      <c r="P186" s="42">
        <v>0</v>
      </c>
      <c r="Q186" s="58">
        <v>0.17</v>
      </c>
    </row>
    <row r="187" spans="1:17" x14ac:dyDescent="0.2">
      <c r="A187" s="5" t="s">
        <v>395</v>
      </c>
      <c r="B187" s="5">
        <v>55</v>
      </c>
      <c r="C187" s="6" t="str">
        <f t="shared" si="2"/>
        <v>Adulto</v>
      </c>
      <c r="D187" s="5" t="s">
        <v>48</v>
      </c>
      <c r="E187" s="5" t="s">
        <v>42</v>
      </c>
      <c r="F187" s="5" t="s">
        <v>50</v>
      </c>
      <c r="G187" s="5" t="s">
        <v>47</v>
      </c>
      <c r="H187" s="5" t="s">
        <v>51</v>
      </c>
      <c r="I187" s="5" t="s">
        <v>51</v>
      </c>
      <c r="J187" s="5">
        <v>2017</v>
      </c>
      <c r="K187" s="32"/>
      <c r="L187" s="57">
        <v>0.79</v>
      </c>
      <c r="M187" s="34">
        <v>0.25</v>
      </c>
      <c r="N187" s="36">
        <v>0</v>
      </c>
      <c r="O187" s="73">
        <v>0</v>
      </c>
      <c r="P187" s="42">
        <v>0</v>
      </c>
      <c r="Q187" s="58">
        <v>0.06</v>
      </c>
    </row>
    <row r="188" spans="1:17" x14ac:dyDescent="0.2">
      <c r="A188" s="5" t="s">
        <v>396</v>
      </c>
      <c r="B188" s="5">
        <v>56</v>
      </c>
      <c r="C188" s="6" t="str">
        <f t="shared" si="2"/>
        <v>Adulto</v>
      </c>
      <c r="D188" s="5" t="s">
        <v>48</v>
      </c>
      <c r="E188" s="5" t="s">
        <v>42</v>
      </c>
      <c r="F188" s="5" t="s">
        <v>43</v>
      </c>
      <c r="G188" s="5" t="s">
        <v>44</v>
      </c>
      <c r="H188" s="5" t="s">
        <v>49</v>
      </c>
      <c r="I188" s="5" t="s">
        <v>49</v>
      </c>
      <c r="J188" s="5">
        <v>2011</v>
      </c>
      <c r="K188" s="32"/>
      <c r="L188" s="57">
        <v>0.75</v>
      </c>
      <c r="M188" s="34">
        <v>0.31</v>
      </c>
      <c r="N188" s="36">
        <v>0</v>
      </c>
      <c r="O188" s="73">
        <v>0.5</v>
      </c>
      <c r="P188" s="42">
        <v>0</v>
      </c>
      <c r="Q188" s="58">
        <v>0.2</v>
      </c>
    </row>
    <row r="189" spans="1:17" x14ac:dyDescent="0.2">
      <c r="A189" s="5" t="s">
        <v>397</v>
      </c>
      <c r="B189" s="5">
        <v>51</v>
      </c>
      <c r="C189" s="6" t="str">
        <f t="shared" si="2"/>
        <v>Adulto</v>
      </c>
      <c r="D189" s="5" t="s">
        <v>41</v>
      </c>
      <c r="E189" s="5" t="s">
        <v>42</v>
      </c>
      <c r="F189" s="5" t="s">
        <v>43</v>
      </c>
      <c r="G189" s="5" t="s">
        <v>70</v>
      </c>
      <c r="H189" s="5" t="s">
        <v>45</v>
      </c>
      <c r="I189" s="5" t="s">
        <v>45</v>
      </c>
      <c r="J189" s="5">
        <v>2014</v>
      </c>
      <c r="K189" s="32"/>
      <c r="L189" s="57">
        <v>0.71</v>
      </c>
      <c r="M189" s="34">
        <v>0.46</v>
      </c>
      <c r="N189" s="36">
        <v>0.2</v>
      </c>
      <c r="O189" s="73">
        <v>0.75</v>
      </c>
      <c r="P189" s="42">
        <v>0</v>
      </c>
      <c r="Q189" s="58">
        <v>0.35</v>
      </c>
    </row>
    <row r="190" spans="1:17" x14ac:dyDescent="0.2">
      <c r="A190" s="5" t="s">
        <v>398</v>
      </c>
      <c r="B190" s="5">
        <v>50</v>
      </c>
      <c r="C190" s="6" t="str">
        <f t="shared" si="2"/>
        <v>Adulto</v>
      </c>
      <c r="D190" s="5" t="s">
        <v>48</v>
      </c>
      <c r="E190" s="5" t="s">
        <v>42</v>
      </c>
      <c r="F190" s="5" t="s">
        <v>43</v>
      </c>
      <c r="G190" s="5" t="s">
        <v>47</v>
      </c>
      <c r="H190" s="5" t="s">
        <v>51</v>
      </c>
      <c r="I190" s="5" t="s">
        <v>51</v>
      </c>
      <c r="J190" s="5">
        <v>2011</v>
      </c>
      <c r="K190" s="32"/>
      <c r="L190" s="57">
        <v>0.68</v>
      </c>
      <c r="M190" s="34">
        <v>0.35</v>
      </c>
      <c r="N190" s="36">
        <v>0</v>
      </c>
      <c r="O190" s="73">
        <v>0.25</v>
      </c>
      <c r="P190" s="42">
        <v>0</v>
      </c>
      <c r="Q190" s="58">
        <v>0.15</v>
      </c>
    </row>
    <row r="191" spans="1:17" x14ac:dyDescent="0.2">
      <c r="A191" s="5" t="s">
        <v>399</v>
      </c>
      <c r="B191" s="5">
        <v>23</v>
      </c>
      <c r="C191" s="6" t="str">
        <f t="shared" si="2"/>
        <v>Adulto Joven</v>
      </c>
      <c r="D191" s="5" t="s">
        <v>48</v>
      </c>
      <c r="E191" s="5" t="s">
        <v>57</v>
      </c>
      <c r="F191" s="5" t="s">
        <v>43</v>
      </c>
      <c r="G191" s="5" t="s">
        <v>47</v>
      </c>
      <c r="H191" s="5" t="s">
        <v>45</v>
      </c>
      <c r="I191" s="5" t="s">
        <v>51</v>
      </c>
      <c r="J191" s="5">
        <v>2012</v>
      </c>
      <c r="K191" s="32"/>
      <c r="L191" s="57">
        <v>0.71</v>
      </c>
      <c r="M191" s="34">
        <v>0.71</v>
      </c>
      <c r="N191" s="36">
        <v>0.37</v>
      </c>
      <c r="O191" s="73">
        <v>0.5</v>
      </c>
      <c r="P191" s="42">
        <v>0</v>
      </c>
      <c r="Q191" s="58">
        <v>0.4</v>
      </c>
    </row>
    <row r="192" spans="1:17" x14ac:dyDescent="0.2">
      <c r="A192" s="5" t="s">
        <v>400</v>
      </c>
      <c r="B192" s="5">
        <v>40</v>
      </c>
      <c r="C192" s="6" t="str">
        <f t="shared" si="2"/>
        <v>Adulto</v>
      </c>
      <c r="D192" s="5" t="s">
        <v>41</v>
      </c>
      <c r="E192" s="5" t="s">
        <v>118</v>
      </c>
      <c r="F192" s="5" t="s">
        <v>43</v>
      </c>
      <c r="G192" s="5" t="s">
        <v>47</v>
      </c>
      <c r="H192" s="5" t="s">
        <v>51</v>
      </c>
      <c r="I192" s="5" t="s">
        <v>51</v>
      </c>
      <c r="J192" s="5">
        <v>2010</v>
      </c>
      <c r="K192" s="32"/>
      <c r="L192" s="57">
        <v>0.75</v>
      </c>
      <c r="M192" s="34">
        <v>0.79</v>
      </c>
      <c r="N192" s="36">
        <v>0.43</v>
      </c>
      <c r="O192" s="73">
        <v>0.5</v>
      </c>
      <c r="P192" s="42">
        <v>0.25</v>
      </c>
      <c r="Q192" s="58">
        <v>0.49</v>
      </c>
    </row>
    <row r="193" spans="1:17" x14ac:dyDescent="0.2">
      <c r="A193" s="5" t="s">
        <v>401</v>
      </c>
      <c r="B193" s="5">
        <v>23</v>
      </c>
      <c r="C193" s="6" t="str">
        <f t="shared" si="2"/>
        <v>Adulto Joven</v>
      </c>
      <c r="D193" s="5" t="s">
        <v>48</v>
      </c>
      <c r="E193" s="5" t="s">
        <v>119</v>
      </c>
      <c r="F193" s="5" t="s">
        <v>43</v>
      </c>
      <c r="G193" s="5" t="s">
        <v>44</v>
      </c>
      <c r="H193" s="5" t="s">
        <v>45</v>
      </c>
      <c r="I193" s="5" t="s">
        <v>65</v>
      </c>
      <c r="J193" s="5">
        <v>2011</v>
      </c>
      <c r="K193" s="32"/>
      <c r="L193" s="57">
        <v>0.54</v>
      </c>
      <c r="M193" s="34">
        <v>0.61</v>
      </c>
      <c r="N193" s="36">
        <v>0.28000000000000003</v>
      </c>
      <c r="O193" s="73">
        <v>0.75</v>
      </c>
      <c r="P193" s="42">
        <v>0.5</v>
      </c>
      <c r="Q193" s="58">
        <v>0.54</v>
      </c>
    </row>
    <row r="194" spans="1:17" x14ac:dyDescent="0.2">
      <c r="A194" s="5" t="s">
        <v>402</v>
      </c>
      <c r="B194" s="5">
        <v>24</v>
      </c>
      <c r="C194" s="6" t="str">
        <f t="shared" si="2"/>
        <v>Adulto Joven</v>
      </c>
      <c r="D194" s="5" t="s">
        <v>48</v>
      </c>
      <c r="E194" s="5" t="s">
        <v>120</v>
      </c>
      <c r="F194" s="5" t="s">
        <v>43</v>
      </c>
      <c r="G194" s="5" t="s">
        <v>44</v>
      </c>
      <c r="H194" s="5" t="s">
        <v>45</v>
      </c>
      <c r="I194" s="5" t="s">
        <v>51</v>
      </c>
      <c r="J194" s="5">
        <v>2012</v>
      </c>
      <c r="K194" s="32"/>
      <c r="L194" s="57">
        <v>0.79</v>
      </c>
      <c r="M194" s="34">
        <v>0.66</v>
      </c>
      <c r="N194" s="36">
        <v>0.4</v>
      </c>
      <c r="O194" s="73">
        <v>0.5</v>
      </c>
      <c r="P194" s="42">
        <v>0.25</v>
      </c>
      <c r="Q194" s="58">
        <v>0.45</v>
      </c>
    </row>
    <row r="195" spans="1:17" x14ac:dyDescent="0.2">
      <c r="A195" s="5" t="s">
        <v>403</v>
      </c>
      <c r="B195" s="5">
        <v>21</v>
      </c>
      <c r="C195" s="6" t="str">
        <f t="shared" si="2"/>
        <v>Adulto Joven</v>
      </c>
      <c r="D195" s="5" t="s">
        <v>48</v>
      </c>
      <c r="E195" s="5" t="s">
        <v>121</v>
      </c>
      <c r="F195" s="5" t="s">
        <v>50</v>
      </c>
      <c r="G195" s="5" t="s">
        <v>44</v>
      </c>
      <c r="H195" s="5" t="s">
        <v>49</v>
      </c>
      <c r="I195" s="5" t="s">
        <v>49</v>
      </c>
      <c r="J195" s="5">
        <v>2013</v>
      </c>
      <c r="K195" s="32"/>
      <c r="L195" s="57">
        <v>0.61</v>
      </c>
      <c r="M195" s="34">
        <v>0.65</v>
      </c>
      <c r="N195" s="36">
        <v>0.28000000000000003</v>
      </c>
      <c r="O195" s="73">
        <v>0.5</v>
      </c>
      <c r="P195" s="42">
        <v>0</v>
      </c>
      <c r="Q195" s="58">
        <v>0.36</v>
      </c>
    </row>
    <row r="196" spans="1:17" x14ac:dyDescent="0.2">
      <c r="A196" s="5" t="s">
        <v>404</v>
      </c>
      <c r="B196" s="5">
        <v>62</v>
      </c>
      <c r="C196" s="6" t="str">
        <f t="shared" si="2"/>
        <v>Adulto Mayor</v>
      </c>
      <c r="D196" s="5" t="s">
        <v>48</v>
      </c>
      <c r="E196" s="5" t="s">
        <v>122</v>
      </c>
      <c r="F196" s="5" t="s">
        <v>43</v>
      </c>
      <c r="G196" s="5" t="s">
        <v>44</v>
      </c>
      <c r="H196" s="5" t="s">
        <v>51</v>
      </c>
      <c r="I196" s="5" t="s">
        <v>65</v>
      </c>
      <c r="J196" s="5">
        <v>2015</v>
      </c>
      <c r="K196" s="32"/>
      <c r="L196" s="57">
        <v>0.75</v>
      </c>
      <c r="M196" s="34">
        <v>0.27</v>
      </c>
      <c r="N196" s="36">
        <v>0.1</v>
      </c>
      <c r="O196" s="73">
        <v>0</v>
      </c>
      <c r="P196" s="42">
        <v>0</v>
      </c>
      <c r="Q196" s="58">
        <v>0.09</v>
      </c>
    </row>
    <row r="197" spans="1:17" x14ac:dyDescent="0.2">
      <c r="A197" s="5" t="s">
        <v>405</v>
      </c>
      <c r="B197" s="5">
        <v>26</v>
      </c>
      <c r="C197" s="6" t="str">
        <f t="shared" ref="C197:C229" si="3">IF((B197&lt;18),"Niño/Adolescente",(IF(AND((B197&gt;17),(B197&lt;30)),"Adulto Joven",(IF(AND((B197&gt;29),(B197&lt;60)),"Adulto","Adulto Mayor")))))</f>
        <v>Adulto Joven</v>
      </c>
      <c r="D197" s="5" t="s">
        <v>48</v>
      </c>
      <c r="E197" s="5" t="s">
        <v>83</v>
      </c>
      <c r="F197" s="5" t="s">
        <v>43</v>
      </c>
      <c r="G197" s="5" t="s">
        <v>47</v>
      </c>
      <c r="H197" s="5" t="s">
        <v>49</v>
      </c>
      <c r="I197" s="5" t="s">
        <v>49</v>
      </c>
      <c r="J197" s="5">
        <v>2009</v>
      </c>
      <c r="K197" s="32"/>
      <c r="L197" s="57">
        <v>0.71</v>
      </c>
      <c r="M197" s="34">
        <v>0.65</v>
      </c>
      <c r="N197" s="36">
        <v>0.5</v>
      </c>
      <c r="O197" s="73">
        <v>0.5</v>
      </c>
      <c r="P197" s="42">
        <v>0.5</v>
      </c>
      <c r="Q197" s="58">
        <v>0.54</v>
      </c>
    </row>
    <row r="198" spans="1:17" x14ac:dyDescent="0.2">
      <c r="A198" s="5" t="s">
        <v>406</v>
      </c>
      <c r="B198" s="5">
        <v>26</v>
      </c>
      <c r="C198" s="6" t="str">
        <f t="shared" si="3"/>
        <v>Adulto Joven</v>
      </c>
      <c r="D198" s="5" t="s">
        <v>48</v>
      </c>
      <c r="E198" s="5" t="s">
        <v>42</v>
      </c>
      <c r="F198" s="5" t="s">
        <v>43</v>
      </c>
      <c r="G198" s="5" t="s">
        <v>44</v>
      </c>
      <c r="H198" s="5" t="s">
        <v>45</v>
      </c>
      <c r="I198" s="5" t="s">
        <v>45</v>
      </c>
      <c r="J198" s="5">
        <v>2010</v>
      </c>
      <c r="K198" s="32"/>
      <c r="L198" s="57">
        <v>0.71</v>
      </c>
      <c r="M198" s="34">
        <v>0.76</v>
      </c>
      <c r="N198" s="36">
        <v>0.45</v>
      </c>
      <c r="O198" s="73">
        <v>0.25</v>
      </c>
      <c r="P198" s="42">
        <v>0</v>
      </c>
      <c r="Q198" s="58">
        <v>0.37</v>
      </c>
    </row>
    <row r="199" spans="1:17" x14ac:dyDescent="0.2">
      <c r="A199" s="5" t="s">
        <v>407</v>
      </c>
      <c r="B199" s="5">
        <v>34</v>
      </c>
      <c r="C199" s="6" t="str">
        <f t="shared" si="3"/>
        <v>Adulto</v>
      </c>
      <c r="D199" s="5" t="s">
        <v>41</v>
      </c>
      <c r="E199" s="5" t="s">
        <v>42</v>
      </c>
      <c r="F199" s="5" t="s">
        <v>43</v>
      </c>
      <c r="G199" s="5" t="s">
        <v>70</v>
      </c>
      <c r="H199" s="5" t="s">
        <v>45</v>
      </c>
      <c r="I199" s="5" t="s">
        <v>45</v>
      </c>
      <c r="J199" s="5">
        <v>2007</v>
      </c>
      <c r="K199" s="32"/>
      <c r="L199" s="57">
        <v>0.86</v>
      </c>
      <c r="M199" s="34">
        <v>0.83</v>
      </c>
      <c r="N199" s="36">
        <v>0.25</v>
      </c>
      <c r="O199" s="73">
        <v>0.5</v>
      </c>
      <c r="P199" s="42">
        <v>0.25</v>
      </c>
      <c r="Q199" s="58">
        <v>0.46</v>
      </c>
    </row>
    <row r="200" spans="1:17" x14ac:dyDescent="0.2">
      <c r="A200" s="5" t="s">
        <v>408</v>
      </c>
      <c r="B200" s="5">
        <v>60</v>
      </c>
      <c r="C200" s="6" t="str">
        <f t="shared" si="3"/>
        <v>Adulto Mayor</v>
      </c>
      <c r="D200" s="5" t="s">
        <v>48</v>
      </c>
      <c r="E200" s="5" t="s">
        <v>42</v>
      </c>
      <c r="F200" s="5" t="s">
        <v>43</v>
      </c>
      <c r="G200" s="5" t="s">
        <v>47</v>
      </c>
      <c r="H200" s="5" t="s">
        <v>51</v>
      </c>
      <c r="I200" s="5" t="s">
        <v>65</v>
      </c>
      <c r="J200" s="5">
        <v>2010</v>
      </c>
      <c r="K200" s="32"/>
      <c r="L200" s="57">
        <v>0.68</v>
      </c>
      <c r="M200" s="34">
        <v>0.71</v>
      </c>
      <c r="N200" s="36">
        <v>0.4</v>
      </c>
      <c r="O200" s="73">
        <v>0.25</v>
      </c>
      <c r="P200" s="42">
        <v>0</v>
      </c>
      <c r="Q200" s="58">
        <v>0.34</v>
      </c>
    </row>
    <row r="201" spans="1:17" x14ac:dyDescent="0.2">
      <c r="A201" s="5" t="s">
        <v>409</v>
      </c>
      <c r="B201" s="5">
        <v>65</v>
      </c>
      <c r="C201" s="6" t="str">
        <f t="shared" si="3"/>
        <v>Adulto Mayor</v>
      </c>
      <c r="D201" s="5" t="s">
        <v>41</v>
      </c>
      <c r="E201" s="5" t="s">
        <v>42</v>
      </c>
      <c r="F201" s="5" t="s">
        <v>43</v>
      </c>
      <c r="G201" s="5" t="s">
        <v>68</v>
      </c>
      <c r="H201" s="5" t="s">
        <v>51</v>
      </c>
      <c r="I201" s="5" t="s">
        <v>65</v>
      </c>
      <c r="J201" s="5">
        <v>2018</v>
      </c>
      <c r="K201" s="32"/>
      <c r="L201" s="57">
        <v>0.82</v>
      </c>
      <c r="M201" s="34">
        <v>0.73</v>
      </c>
      <c r="N201" s="36">
        <v>0.15</v>
      </c>
      <c r="O201" s="73">
        <v>0.5</v>
      </c>
      <c r="P201" s="42">
        <v>0</v>
      </c>
      <c r="Q201" s="58">
        <v>0.35</v>
      </c>
    </row>
    <row r="202" spans="1:17" x14ac:dyDescent="0.2">
      <c r="A202" s="5" t="s">
        <v>410</v>
      </c>
      <c r="B202" s="5">
        <v>22</v>
      </c>
      <c r="C202" s="6" t="str">
        <f t="shared" si="3"/>
        <v>Adulto Joven</v>
      </c>
      <c r="D202" s="5" t="s">
        <v>48</v>
      </c>
      <c r="E202" s="5" t="s">
        <v>123</v>
      </c>
      <c r="F202" s="5" t="s">
        <v>43</v>
      </c>
      <c r="G202" s="5" t="s">
        <v>47</v>
      </c>
      <c r="H202" s="5" t="s">
        <v>45</v>
      </c>
      <c r="I202" s="5" t="s">
        <v>45</v>
      </c>
      <c r="J202" s="5">
        <v>2009</v>
      </c>
      <c r="K202" s="32"/>
      <c r="L202" s="57">
        <v>0.64</v>
      </c>
      <c r="M202" s="34">
        <v>0.69</v>
      </c>
      <c r="N202" s="36">
        <v>0.52</v>
      </c>
      <c r="O202" s="73">
        <v>0.75</v>
      </c>
      <c r="P202" s="42">
        <v>0</v>
      </c>
      <c r="Q202" s="58">
        <v>0.49</v>
      </c>
    </row>
    <row r="203" spans="1:17" x14ac:dyDescent="0.2">
      <c r="A203" s="5" t="s">
        <v>411</v>
      </c>
      <c r="B203" s="5">
        <v>24</v>
      </c>
      <c r="C203" s="6" t="str">
        <f t="shared" si="3"/>
        <v>Adulto Joven</v>
      </c>
      <c r="D203" s="5" t="s">
        <v>48</v>
      </c>
      <c r="E203" s="5" t="s">
        <v>42</v>
      </c>
      <c r="F203" s="5" t="s">
        <v>43</v>
      </c>
      <c r="G203" s="5" t="s">
        <v>44</v>
      </c>
      <c r="H203" s="5" t="s">
        <v>49</v>
      </c>
      <c r="I203" s="5" t="s">
        <v>45</v>
      </c>
      <c r="J203" s="5">
        <v>2010</v>
      </c>
      <c r="K203" s="32"/>
      <c r="L203" s="57">
        <v>0.86</v>
      </c>
      <c r="M203" s="34">
        <v>0.62</v>
      </c>
      <c r="N203" s="36">
        <v>0.28000000000000003</v>
      </c>
      <c r="O203" s="73">
        <v>0.5</v>
      </c>
      <c r="P203" s="42">
        <v>0</v>
      </c>
      <c r="Q203" s="58">
        <v>0.35</v>
      </c>
    </row>
    <row r="204" spans="1:17" x14ac:dyDescent="0.2">
      <c r="A204" s="5" t="s">
        <v>412</v>
      </c>
      <c r="B204" s="5">
        <v>24</v>
      </c>
      <c r="C204" s="6" t="str">
        <f t="shared" si="3"/>
        <v>Adulto Joven</v>
      </c>
      <c r="D204" s="5" t="s">
        <v>41</v>
      </c>
      <c r="E204" s="5" t="s">
        <v>57</v>
      </c>
      <c r="F204" s="5" t="s">
        <v>43</v>
      </c>
      <c r="G204" s="5" t="s">
        <v>44</v>
      </c>
      <c r="H204" s="5" t="s">
        <v>45</v>
      </c>
      <c r="I204" s="5" t="s">
        <v>45</v>
      </c>
      <c r="J204" s="5">
        <v>2010</v>
      </c>
      <c r="K204" s="32"/>
      <c r="L204" s="57">
        <v>1</v>
      </c>
      <c r="M204" s="34">
        <v>0.85</v>
      </c>
      <c r="N204" s="36">
        <v>0.42</v>
      </c>
      <c r="O204" s="73">
        <v>0.5</v>
      </c>
      <c r="P204" s="42">
        <v>0.5</v>
      </c>
      <c r="Q204" s="58">
        <v>0.56999999999999995</v>
      </c>
    </row>
    <row r="205" spans="1:17" x14ac:dyDescent="0.2">
      <c r="A205" s="5" t="s">
        <v>413</v>
      </c>
      <c r="B205" s="5">
        <v>53</v>
      </c>
      <c r="C205" s="6" t="str">
        <f t="shared" si="3"/>
        <v>Adulto</v>
      </c>
      <c r="D205" s="5" t="s">
        <v>48</v>
      </c>
      <c r="E205" s="5" t="s">
        <v>42</v>
      </c>
      <c r="F205" s="5" t="s">
        <v>43</v>
      </c>
      <c r="G205" s="5" t="s">
        <v>47</v>
      </c>
      <c r="H205" s="5" t="s">
        <v>45</v>
      </c>
      <c r="I205" s="5" t="s">
        <v>45</v>
      </c>
      <c r="J205" s="5">
        <v>2014</v>
      </c>
      <c r="K205" s="32"/>
      <c r="L205" s="57">
        <v>0.71</v>
      </c>
      <c r="M205" s="34">
        <v>0.78</v>
      </c>
      <c r="N205" s="36">
        <v>0.28000000000000003</v>
      </c>
      <c r="O205" s="73">
        <v>0.25</v>
      </c>
      <c r="P205" s="42">
        <v>0.25</v>
      </c>
      <c r="Q205" s="58">
        <v>0.39</v>
      </c>
    </row>
    <row r="206" spans="1:17" x14ac:dyDescent="0.2">
      <c r="A206" s="5" t="s">
        <v>414</v>
      </c>
      <c r="B206" s="5">
        <v>22</v>
      </c>
      <c r="C206" s="6" t="str">
        <f t="shared" si="3"/>
        <v>Adulto Joven</v>
      </c>
      <c r="D206" s="5" t="s">
        <v>48</v>
      </c>
      <c r="E206" s="5" t="s">
        <v>124</v>
      </c>
      <c r="F206" s="5" t="s">
        <v>43</v>
      </c>
      <c r="G206" s="5" t="s">
        <v>44</v>
      </c>
      <c r="H206" s="5" t="s">
        <v>45</v>
      </c>
      <c r="I206" s="5" t="s">
        <v>45</v>
      </c>
      <c r="J206" s="5">
        <v>2009</v>
      </c>
      <c r="K206" s="32"/>
      <c r="L206" s="57">
        <v>0.54</v>
      </c>
      <c r="M206" s="34">
        <v>0.68</v>
      </c>
      <c r="N206" s="36">
        <v>0.27</v>
      </c>
      <c r="O206" s="73">
        <v>0.25</v>
      </c>
      <c r="P206" s="42">
        <v>0</v>
      </c>
      <c r="Q206" s="58">
        <v>0.3</v>
      </c>
    </row>
    <row r="207" spans="1:17" x14ac:dyDescent="0.2">
      <c r="A207" s="5" t="s">
        <v>415</v>
      </c>
      <c r="B207" s="5">
        <v>25</v>
      </c>
      <c r="C207" s="6" t="str">
        <f t="shared" si="3"/>
        <v>Adulto Joven</v>
      </c>
      <c r="D207" s="5" t="s">
        <v>48</v>
      </c>
      <c r="E207" s="5" t="s">
        <v>42</v>
      </c>
      <c r="F207" s="5" t="s">
        <v>43</v>
      </c>
      <c r="G207" s="5" t="s">
        <v>44</v>
      </c>
      <c r="H207" s="5" t="s">
        <v>49</v>
      </c>
      <c r="I207" s="5" t="s">
        <v>49</v>
      </c>
      <c r="J207" s="5">
        <v>2009</v>
      </c>
      <c r="K207" s="32"/>
      <c r="L207" s="57">
        <v>0.46</v>
      </c>
      <c r="M207" s="34">
        <v>0.47</v>
      </c>
      <c r="N207" s="36">
        <v>0.23</v>
      </c>
      <c r="O207" s="73">
        <v>0.5</v>
      </c>
      <c r="P207" s="42">
        <v>0</v>
      </c>
      <c r="Q207" s="58">
        <v>0.3</v>
      </c>
    </row>
    <row r="208" spans="1:17" x14ac:dyDescent="0.2">
      <c r="A208" s="5" t="s">
        <v>416</v>
      </c>
      <c r="B208" s="5">
        <v>47</v>
      </c>
      <c r="C208" s="6" t="str">
        <f t="shared" si="3"/>
        <v>Adulto</v>
      </c>
      <c r="D208" s="5" t="s">
        <v>41</v>
      </c>
      <c r="E208" s="5" t="s">
        <v>42</v>
      </c>
      <c r="F208" s="5" t="s">
        <v>43</v>
      </c>
      <c r="G208" s="5" t="s">
        <v>47</v>
      </c>
      <c r="H208" s="5" t="s">
        <v>51</v>
      </c>
      <c r="I208" s="5" t="s">
        <v>51</v>
      </c>
      <c r="J208" s="5">
        <v>2012</v>
      </c>
      <c r="K208" s="32"/>
      <c r="L208" s="57">
        <v>0.86</v>
      </c>
      <c r="M208" s="34">
        <v>0.7</v>
      </c>
      <c r="N208" s="36">
        <v>0.43</v>
      </c>
      <c r="O208" s="73">
        <v>0</v>
      </c>
      <c r="P208" s="42">
        <v>0</v>
      </c>
      <c r="Q208" s="58">
        <v>0.28000000000000003</v>
      </c>
    </row>
    <row r="209" spans="1:17" x14ac:dyDescent="0.2">
      <c r="A209" s="5" t="s">
        <v>417</v>
      </c>
      <c r="B209" s="5">
        <v>83</v>
      </c>
      <c r="C209" s="6" t="str">
        <f t="shared" si="3"/>
        <v>Adulto Mayor</v>
      </c>
      <c r="D209" s="5" t="s">
        <v>41</v>
      </c>
      <c r="E209" s="5" t="s">
        <v>42</v>
      </c>
      <c r="F209" s="5" t="s">
        <v>43</v>
      </c>
      <c r="G209" s="5" t="s">
        <v>47</v>
      </c>
      <c r="H209" s="5" t="s">
        <v>51</v>
      </c>
      <c r="I209" s="5" t="s">
        <v>51</v>
      </c>
      <c r="J209" s="5">
        <v>2008</v>
      </c>
      <c r="K209" s="32"/>
      <c r="L209" s="57">
        <v>0.86</v>
      </c>
      <c r="M209" s="34">
        <v>0.7</v>
      </c>
      <c r="N209" s="36">
        <v>0.12</v>
      </c>
      <c r="O209" s="73">
        <v>0</v>
      </c>
      <c r="P209" s="42">
        <v>0</v>
      </c>
      <c r="Q209" s="58">
        <v>0.21</v>
      </c>
    </row>
    <row r="210" spans="1:17" x14ac:dyDescent="0.2">
      <c r="A210" s="5" t="s">
        <v>418</v>
      </c>
      <c r="B210" s="5">
        <v>27</v>
      </c>
      <c r="C210" s="6" t="str">
        <f t="shared" si="3"/>
        <v>Adulto Joven</v>
      </c>
      <c r="D210" s="5" t="s">
        <v>48</v>
      </c>
      <c r="E210" s="5" t="s">
        <v>42</v>
      </c>
      <c r="F210" s="5" t="s">
        <v>43</v>
      </c>
      <c r="G210" s="5" t="s">
        <v>47</v>
      </c>
      <c r="H210" s="5" t="s">
        <v>49</v>
      </c>
      <c r="I210" s="5" t="s">
        <v>49</v>
      </c>
      <c r="J210" s="5">
        <v>2010</v>
      </c>
      <c r="K210" s="32"/>
      <c r="L210" s="57">
        <v>0.64</v>
      </c>
      <c r="M210" s="34">
        <v>0.84</v>
      </c>
      <c r="N210" s="36">
        <v>0.4</v>
      </c>
      <c r="O210" s="73">
        <v>0.5</v>
      </c>
      <c r="P210" s="42">
        <v>0</v>
      </c>
      <c r="Q210" s="58">
        <v>0.44</v>
      </c>
    </row>
    <row r="211" spans="1:17" x14ac:dyDescent="0.2">
      <c r="A211" s="5" t="s">
        <v>419</v>
      </c>
      <c r="B211" s="5">
        <v>57</v>
      </c>
      <c r="C211" s="6" t="str">
        <f t="shared" si="3"/>
        <v>Adulto</v>
      </c>
      <c r="D211" s="5" t="s">
        <v>41</v>
      </c>
      <c r="E211" s="5" t="s">
        <v>42</v>
      </c>
      <c r="F211" s="5" t="s">
        <v>43</v>
      </c>
      <c r="G211" s="5" t="s">
        <v>44</v>
      </c>
      <c r="H211" s="5" t="s">
        <v>45</v>
      </c>
      <c r="I211" s="5" t="s">
        <v>51</v>
      </c>
      <c r="J211" s="5">
        <v>2010</v>
      </c>
      <c r="K211" s="32"/>
      <c r="L211" s="57">
        <v>0.64</v>
      </c>
      <c r="M211" s="34">
        <v>0.56000000000000005</v>
      </c>
      <c r="N211" s="36">
        <v>0.12</v>
      </c>
      <c r="O211" s="73">
        <v>0.25</v>
      </c>
      <c r="P211" s="42">
        <v>0</v>
      </c>
      <c r="Q211" s="58">
        <v>0.23</v>
      </c>
    </row>
    <row r="212" spans="1:17" x14ac:dyDescent="0.2">
      <c r="A212" s="5" t="s">
        <v>420</v>
      </c>
      <c r="B212" s="5">
        <v>23</v>
      </c>
      <c r="C212" s="6" t="str">
        <f t="shared" si="3"/>
        <v>Adulto Joven</v>
      </c>
      <c r="D212" s="5" t="s">
        <v>48</v>
      </c>
      <c r="E212" s="5" t="s">
        <v>42</v>
      </c>
      <c r="F212" s="5" t="s">
        <v>43</v>
      </c>
      <c r="G212" s="5" t="s">
        <v>44</v>
      </c>
      <c r="H212" s="5" t="s">
        <v>49</v>
      </c>
      <c r="I212" s="5" t="s">
        <v>45</v>
      </c>
      <c r="J212" s="5">
        <v>2013</v>
      </c>
      <c r="K212" s="32"/>
      <c r="L212" s="57">
        <v>0.71</v>
      </c>
      <c r="M212" s="34">
        <v>0.51</v>
      </c>
      <c r="N212" s="36">
        <v>0.38</v>
      </c>
      <c r="O212" s="73">
        <v>0.5</v>
      </c>
      <c r="P212" s="42">
        <v>0.25</v>
      </c>
      <c r="Q212" s="58">
        <v>0.41</v>
      </c>
    </row>
    <row r="213" spans="1:17" x14ac:dyDescent="0.2">
      <c r="A213" s="5" t="s">
        <v>421</v>
      </c>
      <c r="B213" s="5">
        <v>42</v>
      </c>
      <c r="C213" s="6" t="str">
        <f t="shared" si="3"/>
        <v>Adulto</v>
      </c>
      <c r="D213" s="5" t="s">
        <v>41</v>
      </c>
      <c r="E213" s="5" t="s">
        <v>42</v>
      </c>
      <c r="F213" s="5" t="s">
        <v>43</v>
      </c>
      <c r="G213" s="5" t="s">
        <v>47</v>
      </c>
      <c r="H213" s="5" t="s">
        <v>65</v>
      </c>
      <c r="I213" s="5" t="s">
        <v>65</v>
      </c>
      <c r="J213" s="5">
        <v>2014</v>
      </c>
      <c r="K213" s="32"/>
      <c r="L213" s="57">
        <v>0.56999999999999995</v>
      </c>
      <c r="M213" s="34">
        <v>0.2</v>
      </c>
      <c r="N213" s="36">
        <v>0.28000000000000003</v>
      </c>
      <c r="O213" s="73">
        <v>0</v>
      </c>
      <c r="P213" s="42">
        <v>0</v>
      </c>
      <c r="Q213" s="58">
        <v>0.12</v>
      </c>
    </row>
    <row r="214" spans="1:17" x14ac:dyDescent="0.2">
      <c r="A214" s="5" t="s">
        <v>422</v>
      </c>
      <c r="B214" s="5">
        <v>26</v>
      </c>
      <c r="C214" s="6" t="str">
        <f t="shared" si="3"/>
        <v>Adulto Joven</v>
      </c>
      <c r="D214" s="5" t="s">
        <v>48</v>
      </c>
      <c r="E214" s="5" t="s">
        <v>42</v>
      </c>
      <c r="F214" s="5" t="s">
        <v>43</v>
      </c>
      <c r="G214" s="5" t="s">
        <v>47</v>
      </c>
      <c r="H214" s="5" t="s">
        <v>49</v>
      </c>
      <c r="I214" s="5" t="s">
        <v>45</v>
      </c>
      <c r="J214" s="5">
        <v>2008</v>
      </c>
      <c r="K214" s="32"/>
      <c r="L214" s="57">
        <v>0.75</v>
      </c>
      <c r="M214" s="34">
        <v>0.56999999999999995</v>
      </c>
      <c r="N214" s="36">
        <v>0.5</v>
      </c>
      <c r="O214" s="73">
        <v>0.75</v>
      </c>
      <c r="P214" s="42">
        <v>0.75</v>
      </c>
      <c r="Q214" s="58">
        <v>0.64</v>
      </c>
    </row>
    <row r="215" spans="1:17" x14ac:dyDescent="0.2">
      <c r="A215" s="5" t="s">
        <v>423</v>
      </c>
      <c r="B215" s="5">
        <v>53</v>
      </c>
      <c r="C215" s="6" t="str">
        <f t="shared" si="3"/>
        <v>Adulto</v>
      </c>
      <c r="D215" s="5" t="s">
        <v>41</v>
      </c>
      <c r="E215" s="5" t="s">
        <v>42</v>
      </c>
      <c r="F215" s="5" t="s">
        <v>43</v>
      </c>
      <c r="G215" s="5" t="s">
        <v>44</v>
      </c>
      <c r="H215" s="5" t="s">
        <v>51</v>
      </c>
      <c r="I215" s="5" t="s">
        <v>51</v>
      </c>
      <c r="J215" s="5">
        <v>2018</v>
      </c>
      <c r="K215" s="32"/>
      <c r="L215" s="57">
        <v>0.79</v>
      </c>
      <c r="M215" s="34">
        <v>0.21</v>
      </c>
      <c r="N215" s="36">
        <v>0.2</v>
      </c>
      <c r="O215" s="73">
        <v>0</v>
      </c>
      <c r="P215" s="42">
        <v>0</v>
      </c>
      <c r="Q215" s="58">
        <v>0.1</v>
      </c>
    </row>
    <row r="216" spans="1:17" x14ac:dyDescent="0.2">
      <c r="A216" s="5" t="s">
        <v>424</v>
      </c>
      <c r="B216" s="5">
        <v>47</v>
      </c>
      <c r="C216" s="6" t="str">
        <f t="shared" si="3"/>
        <v>Adulto</v>
      </c>
      <c r="D216" s="5" t="s">
        <v>48</v>
      </c>
      <c r="E216" s="5" t="s">
        <v>72</v>
      </c>
      <c r="F216" s="5" t="s">
        <v>43</v>
      </c>
      <c r="G216" s="5" t="s">
        <v>47</v>
      </c>
      <c r="H216" s="5" t="s">
        <v>45</v>
      </c>
      <c r="I216" s="5" t="s">
        <v>45</v>
      </c>
      <c r="J216" s="5">
        <v>2013</v>
      </c>
      <c r="K216" s="32"/>
      <c r="L216" s="57">
        <v>0.79</v>
      </c>
      <c r="M216" s="34">
        <v>0.68</v>
      </c>
      <c r="N216" s="36">
        <v>0.4</v>
      </c>
      <c r="O216" s="73">
        <v>0.5</v>
      </c>
      <c r="P216" s="42">
        <v>0.5</v>
      </c>
      <c r="Q216" s="58">
        <v>0.52</v>
      </c>
    </row>
    <row r="217" spans="1:17" x14ac:dyDescent="0.2">
      <c r="A217" s="5" t="s">
        <v>425</v>
      </c>
      <c r="B217" s="5">
        <v>77</v>
      </c>
      <c r="C217" s="6" t="str">
        <f t="shared" si="3"/>
        <v>Adulto Mayor</v>
      </c>
      <c r="D217" s="5" t="s">
        <v>41</v>
      </c>
      <c r="E217" s="5" t="s">
        <v>42</v>
      </c>
      <c r="F217" s="5" t="s">
        <v>43</v>
      </c>
      <c r="G217" s="5" t="s">
        <v>47</v>
      </c>
      <c r="H217" s="5" t="s">
        <v>65</v>
      </c>
      <c r="I217" s="5" t="s">
        <v>65</v>
      </c>
      <c r="J217" s="5">
        <v>2018</v>
      </c>
      <c r="K217" s="32"/>
      <c r="L217" s="57">
        <v>0.86</v>
      </c>
      <c r="M217" s="34">
        <v>0.12</v>
      </c>
      <c r="N217" s="36">
        <v>7.0000000000000007E-2</v>
      </c>
      <c r="O217" s="73">
        <v>0</v>
      </c>
      <c r="P217" s="42">
        <v>0</v>
      </c>
      <c r="Q217" s="58">
        <v>0.05</v>
      </c>
    </row>
    <row r="218" spans="1:17" x14ac:dyDescent="0.2">
      <c r="A218" s="5" t="s">
        <v>426</v>
      </c>
      <c r="B218" s="5">
        <v>24</v>
      </c>
      <c r="C218" s="6" t="str">
        <f t="shared" si="3"/>
        <v>Adulto Joven</v>
      </c>
      <c r="D218" s="5" t="s">
        <v>48</v>
      </c>
      <c r="E218" s="5" t="s">
        <v>60</v>
      </c>
      <c r="F218" s="5" t="s">
        <v>43</v>
      </c>
      <c r="G218" s="5" t="s">
        <v>44</v>
      </c>
      <c r="H218" s="5" t="s">
        <v>49</v>
      </c>
      <c r="I218" s="5" t="s">
        <v>51</v>
      </c>
      <c r="J218" s="5">
        <v>2010</v>
      </c>
      <c r="K218" s="32"/>
      <c r="L218" s="57">
        <v>0.71</v>
      </c>
      <c r="M218" s="34">
        <v>0.74</v>
      </c>
      <c r="N218" s="36">
        <v>0.3</v>
      </c>
      <c r="O218" s="73">
        <v>0.5</v>
      </c>
      <c r="P218" s="42">
        <v>0</v>
      </c>
      <c r="Q218" s="58">
        <v>0.39</v>
      </c>
    </row>
    <row r="219" spans="1:17" x14ac:dyDescent="0.2">
      <c r="A219" s="5" t="s">
        <v>427</v>
      </c>
      <c r="B219" s="5">
        <v>20</v>
      </c>
      <c r="C219" s="6" t="str">
        <f t="shared" si="3"/>
        <v>Adulto Joven</v>
      </c>
      <c r="D219" s="5" t="s">
        <v>48</v>
      </c>
      <c r="E219" s="5" t="s">
        <v>120</v>
      </c>
      <c r="F219" s="5" t="s">
        <v>43</v>
      </c>
      <c r="G219" s="5" t="s">
        <v>47</v>
      </c>
      <c r="H219" s="5" t="s">
        <v>49</v>
      </c>
      <c r="I219" s="5" t="s">
        <v>45</v>
      </c>
      <c r="J219" s="5">
        <v>2010</v>
      </c>
      <c r="K219" s="32"/>
      <c r="L219" s="57">
        <v>0.68</v>
      </c>
      <c r="M219" s="34">
        <v>0.76</v>
      </c>
      <c r="N219" s="36">
        <v>0.52</v>
      </c>
      <c r="O219" s="73">
        <v>0.75</v>
      </c>
      <c r="P219" s="42">
        <v>0.5</v>
      </c>
      <c r="Q219" s="58">
        <v>0.63</v>
      </c>
    </row>
    <row r="220" spans="1:17" x14ac:dyDescent="0.2">
      <c r="A220" s="5" t="s">
        <v>428</v>
      </c>
      <c r="B220" s="5">
        <v>51</v>
      </c>
      <c r="C220" s="6" t="str">
        <f t="shared" si="3"/>
        <v>Adulto</v>
      </c>
      <c r="D220" s="5" t="s">
        <v>48</v>
      </c>
      <c r="E220" s="5" t="s">
        <v>42</v>
      </c>
      <c r="F220" s="5" t="s">
        <v>43</v>
      </c>
      <c r="G220" s="5" t="s">
        <v>47</v>
      </c>
      <c r="H220" s="5" t="s">
        <v>51</v>
      </c>
      <c r="I220" s="5" t="s">
        <v>65</v>
      </c>
      <c r="J220" s="5">
        <v>2013</v>
      </c>
      <c r="K220" s="32"/>
      <c r="L220" s="57">
        <v>0.64</v>
      </c>
      <c r="M220" s="34">
        <v>0.51</v>
      </c>
      <c r="N220" s="36">
        <v>0.32</v>
      </c>
      <c r="O220" s="73">
        <v>0</v>
      </c>
      <c r="P220" s="42">
        <v>0</v>
      </c>
      <c r="Q220" s="58">
        <v>0.21</v>
      </c>
    </row>
    <row r="221" spans="1:17" x14ac:dyDescent="0.2">
      <c r="A221" s="5" t="s">
        <v>429</v>
      </c>
      <c r="B221" s="5">
        <v>19</v>
      </c>
      <c r="C221" s="6" t="str">
        <f t="shared" si="3"/>
        <v>Adulto Joven</v>
      </c>
      <c r="D221" s="5" t="s">
        <v>41</v>
      </c>
      <c r="E221" s="5" t="s">
        <v>125</v>
      </c>
      <c r="F221" s="5" t="s">
        <v>43</v>
      </c>
      <c r="G221" s="5" t="s">
        <v>44</v>
      </c>
      <c r="H221" s="5" t="s">
        <v>45</v>
      </c>
      <c r="I221" s="5" t="s">
        <v>45</v>
      </c>
      <c r="J221" s="5">
        <v>2010</v>
      </c>
      <c r="K221" s="32"/>
      <c r="L221" s="57">
        <v>0.5</v>
      </c>
      <c r="M221" s="34">
        <v>0.61</v>
      </c>
      <c r="N221" s="36">
        <v>0.37</v>
      </c>
      <c r="O221" s="73">
        <v>0.5</v>
      </c>
      <c r="P221" s="42">
        <v>0</v>
      </c>
      <c r="Q221" s="58">
        <v>0.37</v>
      </c>
    </row>
    <row r="222" spans="1:17" x14ac:dyDescent="0.2">
      <c r="A222" s="5" t="s">
        <v>430</v>
      </c>
      <c r="B222" s="5">
        <v>47</v>
      </c>
      <c r="C222" s="6" t="str">
        <f t="shared" si="3"/>
        <v>Adulto</v>
      </c>
      <c r="D222" s="5" t="s">
        <v>41</v>
      </c>
      <c r="E222" s="5" t="s">
        <v>72</v>
      </c>
      <c r="F222" s="5" t="s">
        <v>43</v>
      </c>
      <c r="G222" s="5" t="s">
        <v>44</v>
      </c>
      <c r="H222" s="5" t="s">
        <v>51</v>
      </c>
      <c r="I222" s="5" t="s">
        <v>51</v>
      </c>
      <c r="J222" s="5">
        <v>2010</v>
      </c>
      <c r="K222" s="32"/>
      <c r="L222" s="57">
        <v>0.46</v>
      </c>
      <c r="M222" s="34">
        <v>0.57999999999999996</v>
      </c>
      <c r="N222" s="36">
        <v>0.2</v>
      </c>
      <c r="O222" s="73">
        <v>0.5</v>
      </c>
      <c r="P222" s="42">
        <v>0</v>
      </c>
      <c r="Q222" s="58">
        <v>0.32</v>
      </c>
    </row>
    <row r="223" spans="1:17" x14ac:dyDescent="0.2">
      <c r="A223" s="5" t="s">
        <v>431</v>
      </c>
      <c r="B223" s="5">
        <v>43</v>
      </c>
      <c r="C223" s="6" t="str">
        <f t="shared" si="3"/>
        <v>Adulto</v>
      </c>
      <c r="D223" s="5" t="s">
        <v>41</v>
      </c>
      <c r="E223" s="5" t="s">
        <v>72</v>
      </c>
      <c r="F223" s="5" t="s">
        <v>43</v>
      </c>
      <c r="G223" s="5" t="s">
        <v>44</v>
      </c>
      <c r="H223" s="5" t="s">
        <v>45</v>
      </c>
      <c r="I223" s="5" t="s">
        <v>51</v>
      </c>
      <c r="J223" s="5">
        <v>2015</v>
      </c>
      <c r="K223" s="32"/>
      <c r="L223" s="57">
        <v>0.64</v>
      </c>
      <c r="M223" s="34">
        <v>0.68</v>
      </c>
      <c r="N223" s="36">
        <v>0.28000000000000003</v>
      </c>
      <c r="O223" s="73">
        <v>0.75</v>
      </c>
      <c r="P223" s="42">
        <v>0</v>
      </c>
      <c r="Q223" s="58">
        <v>0.43</v>
      </c>
    </row>
    <row r="224" spans="1:17" x14ac:dyDescent="0.2">
      <c r="A224" s="5" t="s">
        <v>432</v>
      </c>
      <c r="B224" s="5">
        <v>45</v>
      </c>
      <c r="C224" s="6" t="str">
        <f t="shared" si="3"/>
        <v>Adulto</v>
      </c>
      <c r="D224" s="5" t="s">
        <v>41</v>
      </c>
      <c r="E224" s="5" t="s">
        <v>72</v>
      </c>
      <c r="F224" s="5" t="s">
        <v>43</v>
      </c>
      <c r="G224" s="5" t="s">
        <v>70</v>
      </c>
      <c r="H224" s="5" t="s">
        <v>45</v>
      </c>
      <c r="I224" s="5" t="s">
        <v>51</v>
      </c>
      <c r="J224" s="5">
        <v>2005</v>
      </c>
      <c r="K224" s="32"/>
      <c r="L224" s="57">
        <v>0.79</v>
      </c>
      <c r="M224" s="34">
        <v>0.56999999999999995</v>
      </c>
      <c r="N224" s="36">
        <v>0.23</v>
      </c>
      <c r="O224" s="73">
        <v>0.5</v>
      </c>
      <c r="P224" s="42">
        <v>0</v>
      </c>
      <c r="Q224" s="58">
        <v>0.33</v>
      </c>
    </row>
    <row r="225" spans="1:17" x14ac:dyDescent="0.2">
      <c r="A225" s="5" t="s">
        <v>433</v>
      </c>
      <c r="B225" s="5">
        <v>19</v>
      </c>
      <c r="C225" s="6" t="str">
        <f t="shared" si="3"/>
        <v>Adulto Joven</v>
      </c>
      <c r="D225" s="5" t="s">
        <v>41</v>
      </c>
      <c r="E225" s="5" t="s">
        <v>126</v>
      </c>
      <c r="F225" s="5" t="s">
        <v>43</v>
      </c>
      <c r="G225" s="5" t="s">
        <v>44</v>
      </c>
      <c r="H225" s="5" t="s">
        <v>45</v>
      </c>
      <c r="I225" s="5" t="s">
        <v>51</v>
      </c>
      <c r="J225" s="5">
        <v>2012</v>
      </c>
      <c r="K225" s="32"/>
      <c r="L225" s="57">
        <v>0.54</v>
      </c>
      <c r="M225" s="34">
        <v>0.73</v>
      </c>
      <c r="N225" s="36">
        <v>0.23</v>
      </c>
      <c r="O225" s="73">
        <v>0.25</v>
      </c>
      <c r="P225" s="42">
        <v>0</v>
      </c>
      <c r="Q225" s="58">
        <v>0.3</v>
      </c>
    </row>
    <row r="226" spans="1:17" x14ac:dyDescent="0.2">
      <c r="A226" s="5" t="s">
        <v>434</v>
      </c>
      <c r="B226" s="5">
        <v>41</v>
      </c>
      <c r="C226" s="6" t="str">
        <f t="shared" si="3"/>
        <v>Adulto</v>
      </c>
      <c r="D226" s="5" t="s">
        <v>48</v>
      </c>
      <c r="E226" s="5" t="s">
        <v>72</v>
      </c>
      <c r="F226" s="5" t="s">
        <v>50</v>
      </c>
      <c r="G226" s="5" t="s">
        <v>70</v>
      </c>
      <c r="H226" s="5" t="s">
        <v>45</v>
      </c>
      <c r="I226" s="5" t="s">
        <v>45</v>
      </c>
      <c r="J226" s="5">
        <v>2010</v>
      </c>
      <c r="K226" s="32"/>
      <c r="L226" s="57">
        <v>0.54</v>
      </c>
      <c r="M226" s="34">
        <v>0.6</v>
      </c>
      <c r="N226" s="36">
        <v>0.53</v>
      </c>
      <c r="O226" s="73">
        <v>0.25</v>
      </c>
      <c r="P226" s="42">
        <v>0.25</v>
      </c>
      <c r="Q226" s="58">
        <v>0.41</v>
      </c>
    </row>
    <row r="227" spans="1:17" x14ac:dyDescent="0.2">
      <c r="A227" s="5" t="s">
        <v>435</v>
      </c>
      <c r="B227" s="5">
        <v>65</v>
      </c>
      <c r="C227" s="6" t="str">
        <f t="shared" si="3"/>
        <v>Adulto Mayor</v>
      </c>
      <c r="D227" s="5" t="s">
        <v>41</v>
      </c>
      <c r="E227" s="5" t="s">
        <v>46</v>
      </c>
      <c r="F227" s="5" t="s">
        <v>43</v>
      </c>
      <c r="G227" s="5" t="s">
        <v>47</v>
      </c>
      <c r="H227" s="5" t="s">
        <v>51</v>
      </c>
      <c r="I227" s="5" t="s">
        <v>45</v>
      </c>
      <c r="J227" s="5">
        <v>2011</v>
      </c>
      <c r="K227" s="32"/>
      <c r="L227" s="57">
        <v>0.75</v>
      </c>
      <c r="M227" s="34">
        <v>0.52</v>
      </c>
      <c r="N227" s="36">
        <v>0</v>
      </c>
      <c r="O227" s="73">
        <v>0.25</v>
      </c>
      <c r="P227" s="42">
        <v>0</v>
      </c>
      <c r="Q227" s="58">
        <v>0.19</v>
      </c>
    </row>
    <row r="228" spans="1:17" x14ac:dyDescent="0.2">
      <c r="A228" s="5" t="s">
        <v>436</v>
      </c>
      <c r="B228" s="5">
        <v>65</v>
      </c>
      <c r="C228" s="6" t="str">
        <f t="shared" si="3"/>
        <v>Adulto Mayor</v>
      </c>
      <c r="D228" s="5" t="s">
        <v>41</v>
      </c>
      <c r="E228" s="5" t="s">
        <v>102</v>
      </c>
      <c r="F228" s="5" t="s">
        <v>43</v>
      </c>
      <c r="G228" s="5" t="s">
        <v>44</v>
      </c>
      <c r="H228" s="5" t="s">
        <v>45</v>
      </c>
      <c r="I228" s="5" t="s">
        <v>45</v>
      </c>
      <c r="J228" s="5">
        <v>2012</v>
      </c>
      <c r="K228" s="32"/>
      <c r="L228" s="57">
        <v>0.64</v>
      </c>
      <c r="M228" s="34">
        <v>0.78</v>
      </c>
      <c r="N228" s="36">
        <v>0.31</v>
      </c>
      <c r="O228" s="73">
        <v>0.5</v>
      </c>
      <c r="P228" s="42">
        <v>0.25</v>
      </c>
      <c r="Q228" s="58">
        <v>0.46</v>
      </c>
    </row>
    <row r="229" spans="1:17" x14ac:dyDescent="0.2">
      <c r="A229" s="5" t="s">
        <v>437</v>
      </c>
      <c r="B229" s="5">
        <v>22</v>
      </c>
      <c r="C229" s="6" t="str">
        <f t="shared" si="3"/>
        <v>Adulto Joven</v>
      </c>
      <c r="D229" s="5" t="s">
        <v>41</v>
      </c>
      <c r="E229" s="5" t="s">
        <v>42</v>
      </c>
      <c r="F229" s="5" t="s">
        <v>43</v>
      </c>
      <c r="G229" s="5" t="s">
        <v>70</v>
      </c>
      <c r="H229" s="5" t="s">
        <v>45</v>
      </c>
      <c r="I229" s="5" t="s">
        <v>45</v>
      </c>
      <c r="J229" s="5">
        <v>2011</v>
      </c>
      <c r="K229" s="32"/>
      <c r="L229" s="57">
        <v>0.71</v>
      </c>
      <c r="M229" s="34">
        <v>0.77</v>
      </c>
      <c r="N229" s="36">
        <v>0</v>
      </c>
      <c r="O229" s="73">
        <v>0.75</v>
      </c>
      <c r="P229" s="42">
        <v>0.5</v>
      </c>
      <c r="Q229" s="58">
        <v>0.51</v>
      </c>
    </row>
  </sheetData>
  <mergeCells count="2">
    <mergeCell ref="M1:P1"/>
    <mergeCell ref="L1:L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Analisis Comp. Psicosociale (2)</vt:lpstr>
      <vt:lpstr>Analisis Comp. Psicosociale (3)</vt:lpstr>
      <vt:lpstr>An. Comp. Psicosociale (Cualit)</vt:lpstr>
      <vt:lpstr>Analisis PrincipSegPriv -SI</vt:lpstr>
      <vt:lpstr>NIVEL DE COMPRENSION DE POL (2)</vt:lpstr>
      <vt:lpstr>configuraciones de privacid (2)</vt:lpstr>
      <vt:lpstr>Aspectos Juridicos (2)</vt:lpstr>
      <vt:lpstr>Analisis integrado</vt:lpstr>
      <vt:lpstr>Analisis integrado (2)</vt:lpstr>
      <vt:lpstr>Analisis integrado (3)</vt:lpstr>
      <vt:lpstr>Analisis integrado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RamRio</dc:creator>
  <cp:lastModifiedBy>Satellite</cp:lastModifiedBy>
  <dcterms:created xsi:type="dcterms:W3CDTF">2019-09-16T01:27:09Z</dcterms:created>
  <dcterms:modified xsi:type="dcterms:W3CDTF">2021-02-04T21:32:17Z</dcterms:modified>
</cp:coreProperties>
</file>