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Alejandra\Documents\TRABAJOS-RESUMENES-ARBITRAJES\EMPEZADOS\ACTUALMENTE EN PREPARACION\Postcraneo Argyrolagidae\MS\Figuras, Tablas, Mat sup\"/>
    </mc:Choice>
  </mc:AlternateContent>
  <bookViews>
    <workbookView xWindow="0" yWindow="0" windowWidth="20490" windowHeight="7530"/>
  </bookViews>
  <sheets>
    <sheet name="Online resource information" sheetId="5" r:id="rId1"/>
    <sheet name="Measurements-Functional indices" sheetId="2" r:id="rId2"/>
    <sheet name="Fossoriality-indice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2" l="1"/>
  <c r="AF23" i="2"/>
  <c r="G76" i="2"/>
  <c r="G77" i="2"/>
  <c r="G75" i="2"/>
  <c r="D74" i="2"/>
  <c r="D81" i="2"/>
  <c r="D72" i="2"/>
  <c r="D73" i="2"/>
  <c r="D71" i="2"/>
  <c r="V51" i="2"/>
  <c r="V48" i="2"/>
  <c r="V45" i="2"/>
  <c r="V42" i="2"/>
  <c r="V32" i="2"/>
  <c r="V31" i="2"/>
  <c r="AE62" i="2" l="1"/>
  <c r="AE59" i="2"/>
  <c r="AE58" i="2"/>
  <c r="AE55" i="2"/>
  <c r="AE51" i="2"/>
  <c r="AE48" i="2"/>
  <c r="AE45" i="2"/>
  <c r="AE42" i="2"/>
  <c r="AE39" i="2"/>
  <c r="AE38" i="2"/>
  <c r="AE35" i="2"/>
  <c r="AE32" i="2"/>
  <c r="AE31" i="2"/>
  <c r="AE28" i="2"/>
  <c r="AE27" i="2"/>
  <c r="AE21" i="2"/>
  <c r="AD62" i="2"/>
  <c r="AD59" i="2"/>
  <c r="AD58" i="2"/>
  <c r="AD55" i="2"/>
  <c r="AD48" i="2"/>
  <c r="AD51" i="2"/>
  <c r="AD45" i="2"/>
  <c r="AD42" i="2"/>
  <c r="AD39" i="2"/>
  <c r="AD38" i="2"/>
  <c r="AD35" i="2"/>
  <c r="AD32" i="2"/>
  <c r="AD31" i="2"/>
  <c r="AD28" i="2"/>
  <c r="AD27" i="2"/>
  <c r="AD21" i="2"/>
  <c r="U51" i="2" l="1"/>
  <c r="U48" i="2"/>
  <c r="U45" i="2"/>
  <c r="U42" i="2"/>
  <c r="U32" i="2"/>
  <c r="U31" i="2"/>
  <c r="U23" i="2"/>
  <c r="Y31" i="2"/>
  <c r="Y32" i="2"/>
  <c r="K48" i="2" l="1"/>
  <c r="AJ48" i="2" s="1"/>
  <c r="K51" i="2"/>
  <c r="K45" i="2"/>
  <c r="AI45" i="2" s="1"/>
  <c r="K42" i="2"/>
  <c r="AI42" i="2" s="1"/>
  <c r="K32" i="2"/>
  <c r="K31" i="2"/>
  <c r="AJ31" i="2" s="1"/>
  <c r="K23" i="2"/>
  <c r="R21" i="2"/>
  <c r="W21" i="2" s="1"/>
  <c r="R31" i="2"/>
  <c r="Z31" i="2"/>
  <c r="AA31" i="2"/>
  <c r="AB31" i="2"/>
  <c r="AC31" i="2"/>
  <c r="R32" i="2"/>
  <c r="Z32" i="2"/>
  <c r="AA32" i="2"/>
  <c r="AB32" i="2"/>
  <c r="AC32" i="2"/>
  <c r="R42" i="2"/>
  <c r="Y42" i="2"/>
  <c r="Z42" i="2"/>
  <c r="AA42" i="2"/>
  <c r="AB42" i="2"/>
  <c r="AC42" i="2"/>
  <c r="R45" i="2"/>
  <c r="Y45" i="2"/>
  <c r="Z45" i="2"/>
  <c r="AA45" i="2"/>
  <c r="AB45" i="2"/>
  <c r="AC45" i="2"/>
  <c r="R48" i="2"/>
  <c r="Y48" i="2"/>
  <c r="Z48" i="2"/>
  <c r="AB48" i="2"/>
  <c r="AC48" i="2"/>
  <c r="R51" i="2"/>
  <c r="Y51" i="2"/>
  <c r="Z51" i="2"/>
  <c r="AB51" i="2"/>
  <c r="AC51" i="2"/>
  <c r="X21" i="2" l="1"/>
  <c r="AI23" i="2"/>
  <c r="AJ23" i="2"/>
  <c r="AJ45" i="2"/>
  <c r="AI51" i="2"/>
  <c r="AJ42" i="2"/>
  <c r="AI48" i="2"/>
  <c r="AJ51" i="2"/>
  <c r="AI32" i="2"/>
  <c r="AJ32" i="2"/>
  <c r="AI31" i="2"/>
  <c r="AF51" i="2"/>
  <c r="AF48" i="2"/>
  <c r="AF45" i="2"/>
  <c r="AF42" i="2"/>
  <c r="AF32" i="2"/>
  <c r="AF31" i="2"/>
  <c r="AH51" i="2"/>
  <c r="AH48" i="2"/>
  <c r="AH45" i="2"/>
  <c r="AH42" i="2"/>
  <c r="AH32" i="2"/>
  <c r="AH31" i="2"/>
  <c r="AG23" i="2"/>
  <c r="AH23" i="2"/>
  <c r="AG42" i="2"/>
  <c r="AG51" i="2"/>
  <c r="AG48" i="2"/>
  <c r="AG45" i="2"/>
  <c r="AG32" i="2"/>
  <c r="AG31" i="2"/>
  <c r="X51" i="2" l="1"/>
  <c r="X48" i="2"/>
  <c r="X45" i="2"/>
  <c r="X42" i="2"/>
  <c r="X32" i="2"/>
  <c r="X31" i="2"/>
  <c r="W42" i="2" l="1"/>
  <c r="W45" i="2"/>
  <c r="W48" i="2"/>
  <c r="W31" i="2"/>
  <c r="W32" i="2"/>
  <c r="W51" i="2"/>
</calcChain>
</file>

<file path=xl/sharedStrings.xml><?xml version="1.0" encoding="utf-8"?>
<sst xmlns="http://schemas.openxmlformats.org/spreadsheetml/2006/main" count="253" uniqueCount="177">
  <si>
    <t>MMMP 691</t>
  </si>
  <si>
    <t>MMMP 785</t>
  </si>
  <si>
    <t>Argyrolagidae</t>
  </si>
  <si>
    <t>Caenolestidae</t>
  </si>
  <si>
    <t>Dasyuridae</t>
  </si>
  <si>
    <t>Macropodidae</t>
  </si>
  <si>
    <t>MARSUPIALIA</t>
  </si>
  <si>
    <t>RODENTIA</t>
  </si>
  <si>
    <t>Heteromyidae</t>
  </si>
  <si>
    <t>Dipodidae</t>
  </si>
  <si>
    <t>Muridae</t>
  </si>
  <si>
    <t>*Rhyncholestes raphanurus</t>
  </si>
  <si>
    <t>*Antechinomys spenceri</t>
  </si>
  <si>
    <t>*Bettongia lesueuri</t>
  </si>
  <si>
    <t>*Petrogale penicillata</t>
  </si>
  <si>
    <t>*Dipodomys merriami</t>
  </si>
  <si>
    <t>*Allactaga mongolica</t>
  </si>
  <si>
    <t>*Notomys mitchelli</t>
  </si>
  <si>
    <t>Macrotis lagotis</t>
  </si>
  <si>
    <t>Potorous tridactylus</t>
  </si>
  <si>
    <t>Potoroidae</t>
  </si>
  <si>
    <t>Didelphidae</t>
  </si>
  <si>
    <t>Monodelphis dimidiata</t>
  </si>
  <si>
    <t>Pseudocheiridae</t>
  </si>
  <si>
    <t>Pseudocheirus peregrinus</t>
  </si>
  <si>
    <t>Phalangeridae</t>
  </si>
  <si>
    <t>Trichosurus vulpecula</t>
  </si>
  <si>
    <t>Didelphis aurita</t>
  </si>
  <si>
    <t>700-1500</t>
  </si>
  <si>
    <t>40-84</t>
  </si>
  <si>
    <t xml:space="preserve">800–2500 </t>
  </si>
  <si>
    <t xml:space="preserve">740 - 1350  </t>
  </si>
  <si>
    <t>1200 - 4500</t>
  </si>
  <si>
    <t>DLH</t>
  </si>
  <si>
    <t>APDH</t>
  </si>
  <si>
    <t>TDH</t>
  </si>
  <si>
    <t>DEH</t>
  </si>
  <si>
    <t>HRI</t>
  </si>
  <si>
    <t>EI</t>
  </si>
  <si>
    <t>SMI</t>
  </si>
  <si>
    <t>UL</t>
  </si>
  <si>
    <t>OL</t>
  </si>
  <si>
    <t>IFA</t>
  </si>
  <si>
    <t>FUL</t>
  </si>
  <si>
    <t>TDU</t>
  </si>
  <si>
    <t>URI</t>
  </si>
  <si>
    <t>20-30</t>
  </si>
  <si>
    <t>500-1700</t>
  </si>
  <si>
    <t>4000-10000</t>
  </si>
  <si>
    <t>40-50</t>
  </si>
  <si>
    <t>43-73</t>
  </si>
  <si>
    <t>20-50</t>
  </si>
  <si>
    <t>ELH</t>
  </si>
  <si>
    <t>HL (A)</t>
  </si>
  <si>
    <t>Specie</t>
  </si>
  <si>
    <t>Family</t>
  </si>
  <si>
    <t>Allactaga hotsoni</t>
  </si>
  <si>
    <t>Ricochetal</t>
  </si>
  <si>
    <t>Behaviour</t>
  </si>
  <si>
    <t>Ammospermophilus leucurus</t>
  </si>
  <si>
    <t>Aplodontia rufa</t>
  </si>
  <si>
    <t>Sciuridae</t>
  </si>
  <si>
    <t>Aplodontidae</t>
  </si>
  <si>
    <t>Cannomys badius</t>
  </si>
  <si>
    <t>Spalacidae</t>
  </si>
  <si>
    <t>Chelemys macronyx</t>
  </si>
  <si>
    <t>Cricetidae</t>
  </si>
  <si>
    <t>Cryptomys hottentotes</t>
  </si>
  <si>
    <t>Bathyergidae</t>
  </si>
  <si>
    <t>Cynomys gunnisoni</t>
  </si>
  <si>
    <t>Dipodomys deserti</t>
  </si>
  <si>
    <t>Dipodomys merriami</t>
  </si>
  <si>
    <t>Dipus (Jaculus) aegypticus</t>
  </si>
  <si>
    <t>Geomys bursarius</t>
  </si>
  <si>
    <t>Georychus capensis</t>
  </si>
  <si>
    <t>Geomyidae</t>
  </si>
  <si>
    <t>Geoxus valdivianus</t>
  </si>
  <si>
    <t>Heliophobius argenteocinereus</t>
  </si>
  <si>
    <t>Heterocephalus glaber</t>
  </si>
  <si>
    <t>Hystrix cristata</t>
  </si>
  <si>
    <t>Hystricidae</t>
  </si>
  <si>
    <t>Jaculus orientalis</t>
  </si>
  <si>
    <t>Marmota flaviventris</t>
  </si>
  <si>
    <t>Nannospalax (Spalax) leucodon</t>
  </si>
  <si>
    <t>Orthogeomys grandis</t>
  </si>
  <si>
    <t>Oxymycterus dasytrichus</t>
  </si>
  <si>
    <t>Pappogeomys (Cratogeomys) tylorhinus</t>
  </si>
  <si>
    <t>Pedetes capensis</t>
  </si>
  <si>
    <t>Pedetidae</t>
  </si>
  <si>
    <t>Pygeretmus pumilio</t>
  </si>
  <si>
    <t>Rhizomys pruinosus</t>
  </si>
  <si>
    <t>Spalax giganteus</t>
  </si>
  <si>
    <t>Spermophilus beecheyi</t>
  </si>
  <si>
    <t>Tachyoryctes splendens</t>
  </si>
  <si>
    <t>Tamias palmeri</t>
  </si>
  <si>
    <t>Thomomys bottae</t>
  </si>
  <si>
    <t>Xerus inauris</t>
  </si>
  <si>
    <t>Zygogeomys trichopus</t>
  </si>
  <si>
    <t>Argrolagidae</t>
  </si>
  <si>
    <t>IFA (OLI)</t>
  </si>
  <si>
    <t>Semifossorial cuadrupedal</t>
  </si>
  <si>
    <t>Fossorial cuadrupedal</t>
  </si>
  <si>
    <t>CW</t>
  </si>
  <si>
    <t>CL</t>
  </si>
  <si>
    <t>Humerus</t>
  </si>
  <si>
    <t>Ulna</t>
  </si>
  <si>
    <t>Microtragulus reigi</t>
  </si>
  <si>
    <t xml:space="preserve">Argyrolagus </t>
  </si>
  <si>
    <t>MMMP 785-Sa (A. scagliai)</t>
  </si>
  <si>
    <t>MMMP 785-Sb (A. scagliai)</t>
  </si>
  <si>
    <t>MMMP 785-Sc (A. scagliai)</t>
  </si>
  <si>
    <t>MLP 91-IV-1-85 (Argyrolagus sp.)</t>
  </si>
  <si>
    <t>MMMP 785-Sd (A. scagliai)</t>
  </si>
  <si>
    <t>MMMP 785-Sf (A. scagliai)</t>
  </si>
  <si>
    <t>Radius</t>
  </si>
  <si>
    <t>Femur</t>
  </si>
  <si>
    <t>Tibia</t>
  </si>
  <si>
    <t>lenght (E )</t>
  </si>
  <si>
    <t xml:space="preserve">Metatarsus </t>
  </si>
  <si>
    <t>lenght (D)</t>
  </si>
  <si>
    <t>lenght (C )</t>
  </si>
  <si>
    <t>lenght (B)</t>
  </si>
  <si>
    <t>Ilium</t>
  </si>
  <si>
    <t xml:space="preserve"> length</t>
  </si>
  <si>
    <t>Ischium</t>
  </si>
  <si>
    <t>Pelvis</t>
  </si>
  <si>
    <t xml:space="preserve"> lenght</t>
  </si>
  <si>
    <t>TABLE 2</t>
  </si>
  <si>
    <t>TABLE 3</t>
  </si>
  <si>
    <t>MEASUREMENTS</t>
  </si>
  <si>
    <t>Body mass (g)</t>
  </si>
  <si>
    <t>MMMP 785-S (A. scagliai)</t>
  </si>
  <si>
    <t>MLP 91-IV-1-85</t>
  </si>
  <si>
    <t>m4-i1 lenght</t>
  </si>
  <si>
    <t>TIBIAL INDICES</t>
  </si>
  <si>
    <t>TABLE 1: measurements and morphological and functional indices</t>
  </si>
  <si>
    <t>FUNCTIONAL INDICES</t>
  </si>
  <si>
    <t>MORPHOLOGICAL INDICES</t>
  </si>
  <si>
    <t>**IRIa</t>
  </si>
  <si>
    <t>**IRIb</t>
  </si>
  <si>
    <t>*A/B</t>
  </si>
  <si>
    <t>*C/D</t>
  </si>
  <si>
    <t>*D/E</t>
  </si>
  <si>
    <t>*A/C</t>
  </si>
  <si>
    <t>*(A+B)/(C+D)</t>
  </si>
  <si>
    <t>UTNL</t>
  </si>
  <si>
    <t>UTND</t>
  </si>
  <si>
    <t>TPEW</t>
  </si>
  <si>
    <t>TPEL</t>
  </si>
  <si>
    <t>TMML</t>
  </si>
  <si>
    <t>TDASL</t>
  </si>
  <si>
    <t>ºTMMI</t>
  </si>
  <si>
    <t>ºTPDI</t>
  </si>
  <si>
    <t>HL/ELH</t>
  </si>
  <si>
    <t>°UTNI</t>
  </si>
  <si>
    <t>MRL</t>
  </si>
  <si>
    <t>●PES</t>
  </si>
  <si>
    <r>
      <t>Argyrolagus sp.</t>
    </r>
    <r>
      <rPr>
        <sz val="12"/>
        <color theme="1"/>
        <rFont val="Arial"/>
        <family val="2"/>
      </rPr>
      <t xml:space="preserve"> (MLP 91-IV-1-85)</t>
    </r>
  </si>
  <si>
    <r>
      <rPr>
        <i/>
        <sz val="12"/>
        <color theme="1"/>
        <rFont val="Arial"/>
        <family val="2"/>
      </rPr>
      <t>*Jaculus</t>
    </r>
    <r>
      <rPr>
        <sz val="12"/>
        <color theme="1"/>
        <rFont val="Arial"/>
        <family val="2"/>
      </rPr>
      <t xml:space="preserve"> sp.</t>
    </r>
  </si>
  <si>
    <r>
      <t xml:space="preserve">Calcaneal measurements of </t>
    </r>
    <r>
      <rPr>
        <b/>
        <i/>
        <sz val="12"/>
        <color theme="1"/>
        <rFont val="Arial Black"/>
        <family val="2"/>
      </rPr>
      <t>Argyrolagus</t>
    </r>
    <r>
      <rPr>
        <sz val="12"/>
        <color theme="1"/>
        <rFont val="Arial Black"/>
        <family val="2"/>
      </rPr>
      <t xml:space="preserve"> specimens</t>
    </r>
  </si>
  <si>
    <r>
      <rPr>
        <i/>
        <sz val="12"/>
        <color theme="1"/>
        <rFont val="Arial"/>
        <family val="2"/>
      </rPr>
      <t>Argyrolagus</t>
    </r>
    <r>
      <rPr>
        <sz val="12"/>
        <color theme="1"/>
        <rFont val="Arial"/>
        <family val="2"/>
      </rPr>
      <t xml:space="preserve"> sp.</t>
    </r>
  </si>
  <si>
    <t>MLP 87-XIII-II-1</t>
  </si>
  <si>
    <r>
      <t xml:space="preserve">*Caenolestes fuliginosus </t>
    </r>
    <r>
      <rPr>
        <sz val="12"/>
        <rFont val="Arial"/>
        <family val="2"/>
      </rPr>
      <t>(</t>
    </r>
    <r>
      <rPr>
        <i/>
        <sz val="12"/>
        <rFont val="Arial"/>
        <family val="2"/>
      </rPr>
      <t>=Caenolestes obscurus</t>
    </r>
    <r>
      <rPr>
        <sz val="12"/>
        <rFont val="Arial"/>
        <family val="2"/>
      </rPr>
      <t>)</t>
    </r>
  </si>
  <si>
    <t xml:space="preserve"> Ricochetal</t>
  </si>
  <si>
    <t>Functional indices</t>
  </si>
  <si>
    <t>Thylacomyidae</t>
  </si>
  <si>
    <t>Terrestrial</t>
  </si>
  <si>
    <t>Arboreal</t>
  </si>
  <si>
    <r>
      <t>*Argyrolagus scagliai</t>
    </r>
    <r>
      <rPr>
        <sz val="12"/>
        <color theme="1"/>
        <rFont val="Arial"/>
        <family val="2"/>
      </rPr>
      <t xml:space="preserve"> </t>
    </r>
    <r>
      <rPr>
        <sz val="12"/>
        <rFont val="Arial"/>
        <family val="2"/>
      </rPr>
      <t>(MMP 785-S)</t>
    </r>
  </si>
  <si>
    <r>
      <rPr>
        <sz val="16"/>
        <color theme="1"/>
        <rFont val="Arial Black"/>
        <family val="2"/>
      </rPr>
      <t>Table 4:</t>
    </r>
    <r>
      <rPr>
        <sz val="12"/>
        <color theme="1"/>
        <rFont val="Arial"/>
        <family val="2"/>
      </rPr>
      <t xml:space="preserve"> comparisons of functional indices (functional indices of rodents were taken from Samuels and Van Valkenburgh, 2008).</t>
    </r>
  </si>
  <si>
    <t>°°61</t>
  </si>
  <si>
    <t xml:space="preserve">
* measurements taken from Simpson (1970). Morphological measurements of humerus and ulna were taken as proposed by Elissamburu and Vizcaíno (2004: fig.1) and by Sargis (2002a: fig. 1); morphological measurements of the tibia were taken as proposed by Sargis (2002b: fig.1); morphological indices were calculated as proposed by * Simpson (1970), ** Cheng and Wilson (2015), º Szalay and Sargis (2001), and ●Samuels and Van Valkenburgh (2008).  Functional indices were calculated as proposed by Elissamburu and Vizcaíno (2004). °° body size estimation taken from Zimics, 2011.
</t>
  </si>
  <si>
    <r>
      <rPr>
        <b/>
        <sz val="12"/>
        <rFont val="Arial"/>
        <family val="2"/>
      </rPr>
      <t>REFERENCES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Chen, M., and Wilson, G. P. 2015.</t>
    </r>
    <r>
      <rPr>
        <sz val="12"/>
        <rFont val="Arial"/>
        <family val="2"/>
      </rPr>
      <t xml:space="preserve"> A multivariate approach to infer locomotor modes in Mesozoic mammals. Paleobiology, 41(2), 280-312.
</t>
    </r>
    <r>
      <rPr>
        <b/>
        <sz val="12"/>
        <rFont val="Arial"/>
        <family val="2"/>
      </rPr>
      <t>Samuels, J. X., and Van Valkenburgh, B. 2008.</t>
    </r>
    <r>
      <rPr>
        <sz val="12"/>
        <rFont val="Arial"/>
        <family val="2"/>
      </rPr>
      <t xml:space="preserve"> Skeletal indicators of locomotor adaptations in living and extinct rodents. Journal of morphology, 269(11), 1387-1411.
</t>
    </r>
    <r>
      <rPr>
        <b/>
        <sz val="12"/>
        <rFont val="Arial"/>
        <family val="2"/>
      </rPr>
      <t>Sargis, E. J. 2002a.</t>
    </r>
    <r>
      <rPr>
        <sz val="12"/>
        <rFont val="Arial"/>
        <family val="2"/>
      </rPr>
      <t xml:space="preserve"> Functional morphology of the forelimb of tupaiids (Mammalia, Scandentia) and its phylogenetic implications. Journal of Morphology, 253(1), 10-42.
</t>
    </r>
    <r>
      <rPr>
        <b/>
        <sz val="12"/>
        <rFont val="Arial"/>
        <family val="2"/>
      </rPr>
      <t>Sargis, E. J. 2002b.</t>
    </r>
    <r>
      <rPr>
        <sz val="12"/>
        <rFont val="Arial"/>
        <family val="2"/>
      </rPr>
      <t xml:space="preserve"> Functional morphology of the hindlimb of tupaiids (Mammalia, Scandentia) and its phylogenetic implications. Journal of Morphology, 254(2), 149-185.
</t>
    </r>
    <r>
      <rPr>
        <b/>
        <sz val="12"/>
        <rFont val="Arial"/>
        <family val="2"/>
      </rPr>
      <t>Szalay, F. S., and Sargis, E. J. 2001.</t>
    </r>
    <r>
      <rPr>
        <sz val="12"/>
        <rFont val="Arial"/>
        <family val="2"/>
      </rPr>
      <t xml:space="preserve"> Model-based analysis of postcranial osteology of marsupials from the Palaeocene of Itaboraí (Brazil) and the phylogenetics and biogeography of Metatheria. Geodiversitas, 23(2), 139-302.
</t>
    </r>
    <r>
      <rPr>
        <b/>
        <sz val="12"/>
        <rFont val="Arial"/>
        <family val="2"/>
      </rPr>
      <t>Simpson, G. G. 1970.</t>
    </r>
    <r>
      <rPr>
        <sz val="12"/>
        <rFont val="Arial"/>
        <family val="2"/>
      </rPr>
      <t xml:space="preserve"> The Argyrolagidae, extinct South American marsupials. Harvard University. 
</t>
    </r>
    <r>
      <rPr>
        <b/>
        <sz val="12"/>
        <rFont val="Arial"/>
        <family val="2"/>
      </rPr>
      <t>Elissamburu, A., and Vizcaíno, S. F. 2004.</t>
    </r>
    <r>
      <rPr>
        <sz val="12"/>
        <rFont val="Arial"/>
        <family val="2"/>
      </rPr>
      <t xml:space="preserve"> Limb proportions and adaptations in caviomorph rodents (Rodentia: Caviomorpha). Journal of Zoology, 262(2), 145-159.
</t>
    </r>
    <r>
      <rPr>
        <b/>
        <sz val="12"/>
        <rFont val="Arial"/>
        <family val="2"/>
      </rPr>
      <t>Zimicz, N. 2011.</t>
    </r>
    <r>
      <rPr>
        <sz val="12"/>
        <rFont val="Arial"/>
        <family val="2"/>
      </rPr>
      <t xml:space="preserve"> Patrones de desgaste y oclusión en el sistema masticatorio de los extintos Argyrolagoidea (Marsupialia, Polydolopimorphia, Bonapartheriiformes). Ameghiniana, 48(3), 358-379.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 xml:space="preserve">
</t>
    </r>
  </si>
  <si>
    <r>
      <rPr>
        <b/>
        <sz val="16"/>
        <color theme="1"/>
        <rFont val="Arial"/>
        <family val="2"/>
      </rPr>
      <t>Measurements.</t>
    </r>
    <r>
      <rPr>
        <sz val="12"/>
        <color theme="1"/>
        <rFont val="Arial"/>
        <family val="2"/>
      </rPr>
      <t xml:space="preserve"> HL, functional humerus length; DLH, deltoid length of the humerus; ELH, ectepicondylar crest length of the humerus; APDH, anteroposterior diameter of the humerus; TDH, transverse diameter of the humerus; DEH, diameter of the epicondyles; UL, total ulna length; OL, olecranon length; TDU, transverse diameter of the ulna; FUL, functional ulna length; UTNL, ulnar trochlear notch length; UTND, ulnar trochlear notch depth; TPEW, tibial proximal end width; TPEL, tibial proximal end length; TMML, tibial medial malleolus length; TDASL, tibial distal articular surface length; Cl, calcaneal length; CW, calcaneal maximum width.</t>
    </r>
  </si>
  <si>
    <r>
      <rPr>
        <b/>
        <sz val="16"/>
        <color theme="1"/>
        <rFont val="Arial"/>
        <family val="2"/>
      </rPr>
      <t>Morphological indices.</t>
    </r>
    <r>
      <rPr>
        <sz val="12"/>
        <color theme="1"/>
        <rFont val="Arial"/>
        <family val="2"/>
      </rPr>
      <t xml:space="preserve"> HL/ELH, humerus lenght divided by ectepicondylar crest length; UTNI, ulnar trochlear notch index (UTNL/ UTND × 100); TPDI, tibial proximal depth index (TPEW/TPEL ×100); TMMI, tibial medial malleolar index (TMML/TDASL ×100); IRI, ilium robustness index: (a) Ilium length divided by entire pelvic length (b) Ilium length divided by ischium length; Lis/Lt, ischium length divided by entire pelvic length; PES, pes length index (metatarsal 3 length divided by functional length of the femur); MRL, metatarsus relative length (metatarsal 3 length divided by length of the femur+tibia).</t>
    </r>
  </si>
  <si>
    <r>
      <rPr>
        <b/>
        <sz val="16"/>
        <color theme="1"/>
        <rFont val="Arial"/>
        <family val="2"/>
      </rPr>
      <t>Functional indices.</t>
    </r>
    <r>
      <rPr>
        <sz val="12"/>
        <color theme="1"/>
        <rFont val="Arial"/>
        <family val="2"/>
      </rPr>
      <t xml:space="preserve"> SMI, shoulder moment index: is the deltoid length of the humerus divided by the functional length of the humerus (DLH/HL×100); HRI, humerus robustness index: is the transverse diameter of the humerus divided by functional length of the humerus (TDH/HL×100); EI, epicondyle index: is the epicondylar width of the humerus divided by functional length of the humerus (DEH/HL×100); IFA (=OLI in Samuels and Van Valkenburgh, 2008), index of fossorial ability: is the length of the olecranon process divided by the functional ulna length (OL/FUL×100); URI; ulna robustness index: is the transverse diameter of the ulna divided by the functional ulna length (TDU/FUL×100); BI, brachial index: is the functional ulna length divided by the functional length of the humerus (FUL/HL × 100).</t>
    </r>
  </si>
  <si>
    <r>
      <rPr>
        <sz val="12"/>
        <color theme="1"/>
        <rFont val="Arial"/>
        <family val="2"/>
      </rPr>
      <t xml:space="preserve">Online resource 3. measurements and indices
</t>
    </r>
    <r>
      <rPr>
        <b/>
        <sz val="12"/>
        <color theme="1"/>
        <rFont val="Arial"/>
        <family val="2"/>
      </rPr>
      <t>Paleobiology of Argyrolagus (Marsupialia, Argyrolagidae): an astonishing case of bipedalism among South American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mammals</t>
    </r>
    <r>
      <rPr>
        <sz val="12"/>
        <color theme="1"/>
        <rFont val="Arial"/>
        <family val="2"/>
      </rPr>
      <t xml:space="preserve">
Journal of Mammalian Evolution
María Alejandra Abello* and Adriana Magdalena Candela**
*Facultad de Ciencias Naturales y Museo (UNLP), Laboratorio de Sistemática y Biología Evolutiva (LASBE), Unidades de investigación Anexo Museo, La Plata, Argentina. Av. 60 y 122. B1900FWA, La Plata, Argentina. Tel. 221 422-8451 int. 140. mabello@fcnym.unlp.edu.ar
**Facultad de Ciencias Naturales y Museo (UNLP), División Paleontología de Vertebrados, Museo de La Plata, La Plata, Argentina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</si>
</sst>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Black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theme="1"/>
      <name val="Arial Black"/>
      <family val="2"/>
    </font>
    <font>
      <i/>
      <sz val="12"/>
      <name val="Arial"/>
      <family val="2"/>
    </font>
    <font>
      <sz val="16"/>
      <color theme="1"/>
      <name val="Arial Black"/>
      <family val="2"/>
    </font>
    <font>
      <b/>
      <sz val="16"/>
      <color theme="1"/>
      <name val="Arial"/>
      <family val="2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Fill="1"/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/>
    <xf numFmtId="0" fontId="6" fillId="0" borderId="5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2" fillId="7" borderId="4" xfId="2" applyFont="1" applyBorder="1"/>
    <xf numFmtId="0" fontId="7" fillId="7" borderId="0" xfId="2" applyFont="1" applyBorder="1"/>
    <xf numFmtId="0" fontId="2" fillId="7" borderId="0" xfId="2" applyFont="1" applyAlignment="1">
      <alignment horizontal="center"/>
    </xf>
    <xf numFmtId="0" fontId="2" fillId="7" borderId="0" xfId="2" applyFont="1"/>
    <xf numFmtId="0" fontId="7" fillId="7" borderId="0" xfId="2" applyFont="1"/>
    <xf numFmtId="0" fontId="2" fillId="0" borderId="0" xfId="0" applyFont="1" applyFill="1" applyBorder="1"/>
    <xf numFmtId="0" fontId="2" fillId="0" borderId="4" xfId="0" applyFont="1" applyBorder="1"/>
    <xf numFmtId="0" fontId="2" fillId="0" borderId="0" xfId="1" applyFont="1" applyFill="1" applyBorder="1"/>
    <xf numFmtId="0" fontId="2" fillId="0" borderId="0" xfId="2" applyFont="1" applyFill="1" applyBorder="1"/>
    <xf numFmtId="0" fontId="2" fillId="7" borderId="5" xfId="2" applyFont="1" applyBorder="1"/>
    <xf numFmtId="0" fontId="2" fillId="7" borderId="5" xfId="2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0" borderId="0" xfId="0" applyFont="1" applyFill="1" applyAlignment="1"/>
    <xf numFmtId="0" fontId="4" fillId="7" borderId="0" xfId="2" applyFont="1"/>
    <xf numFmtId="0" fontId="9" fillId="0" borderId="0" xfId="0" applyFont="1" applyFill="1"/>
    <xf numFmtId="0" fontId="10" fillId="0" borderId="0" xfId="0" applyFont="1"/>
    <xf numFmtId="0" fontId="6" fillId="15" borderId="0" xfId="0" applyFont="1" applyFill="1"/>
    <xf numFmtId="0" fontId="2" fillId="15" borderId="0" xfId="0" applyFont="1" applyFill="1" applyAlignment="1">
      <alignment horizontal="left"/>
    </xf>
    <xf numFmtId="0" fontId="2" fillId="15" borderId="0" xfId="0" applyFont="1" applyFill="1"/>
    <xf numFmtId="0" fontId="6" fillId="15" borderId="0" xfId="0" applyFont="1" applyFill="1" applyAlignment="1">
      <alignment wrapText="1"/>
    </xf>
    <xf numFmtId="0" fontId="2" fillId="0" borderId="0" xfId="0" applyFont="1" applyAlignment="1">
      <alignment horizontal="center" vertical="top"/>
    </xf>
    <xf numFmtId="0" fontId="2" fillId="3" borderId="0" xfId="0" applyFont="1" applyFill="1" applyAlignment="1">
      <alignment horizontal="left" vertical="top"/>
    </xf>
    <xf numFmtId="0" fontId="2" fillId="14" borderId="0" xfId="0" applyFont="1" applyFill="1"/>
    <xf numFmtId="0" fontId="2" fillId="14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4" fillId="15" borderId="0" xfId="0" applyFont="1" applyFill="1" applyAlignment="1">
      <alignment horizontal="left"/>
    </xf>
    <xf numFmtId="0" fontId="2" fillId="15" borderId="0" xfId="0" applyFont="1" applyFill="1" applyAlignment="1">
      <alignment horizontal="center"/>
    </xf>
    <xf numFmtId="0" fontId="6" fillId="16" borderId="0" xfId="0" applyFont="1" applyFill="1" applyAlignment="1">
      <alignment wrapText="1"/>
    </xf>
    <xf numFmtId="0" fontId="2" fillId="16" borderId="0" xfId="0" applyFont="1" applyFill="1" applyAlignment="1">
      <alignment horizontal="left"/>
    </xf>
    <xf numFmtId="0" fontId="2" fillId="16" borderId="0" xfId="0" applyFont="1" applyFill="1" applyAlignment="1">
      <alignment horizontal="center"/>
    </xf>
    <xf numFmtId="0" fontId="6" fillId="16" borderId="0" xfId="0" applyFont="1" applyFill="1"/>
    <xf numFmtId="0" fontId="2" fillId="3" borderId="0" xfId="0" applyFont="1" applyFill="1" applyAlignment="1">
      <alignment horizontal="center" vertical="top"/>
    </xf>
    <xf numFmtId="0" fontId="2" fillId="16" borderId="0" xfId="0" applyFont="1" applyFill="1"/>
    <xf numFmtId="0" fontId="4" fillId="16" borderId="0" xfId="0" applyFont="1" applyFill="1"/>
    <xf numFmtId="0" fontId="4" fillId="0" borderId="3" xfId="0" applyFont="1" applyBorder="1" applyAlignment="1">
      <alignment horizontal="center"/>
    </xf>
    <xf numFmtId="0" fontId="2" fillId="12" borderId="0" xfId="0" applyFont="1" applyFill="1" applyBorder="1" applyAlignment="1">
      <alignment horizontal="center"/>
    </xf>
    <xf numFmtId="0" fontId="2" fillId="13" borderId="0" xfId="0" applyFont="1" applyFill="1" applyAlignment="1">
      <alignment horizontal="center"/>
    </xf>
    <xf numFmtId="0" fontId="2" fillId="11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6" borderId="6" xfId="1" applyFont="1" applyBorder="1" applyAlignment="1">
      <alignment horizontal="center"/>
    </xf>
    <xf numFmtId="0" fontId="2" fillId="6" borderId="6" xfId="1" applyFont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10" fillId="0" borderId="0" xfId="0" applyFont="1" applyAlignment="1"/>
    <xf numFmtId="0" fontId="2" fillId="1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3">
    <cellStyle name="20% - Énfasis5" xfId="1" builtinId="46"/>
    <cellStyle name="20% - Énfasis6" xfId="2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abSelected="1" workbookViewId="0">
      <selection activeCell="E5" sqref="E5"/>
    </sheetView>
  </sheetViews>
  <sheetFormatPr baseColWidth="10" defaultRowHeight="15" x14ac:dyDescent="0.25"/>
  <sheetData>
    <row r="1" spans="1:11" ht="213.75" customHeight="1" x14ac:dyDescent="0.25">
      <c r="A1" s="86" t="s">
        <v>176</v>
      </c>
      <c r="B1" s="85"/>
      <c r="C1" s="85"/>
      <c r="D1" s="85"/>
      <c r="E1" s="85"/>
      <c r="F1" s="85"/>
      <c r="G1" s="85"/>
      <c r="H1" s="85"/>
      <c r="I1" s="85"/>
      <c r="J1" s="85"/>
      <c r="K1" s="85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2"/>
  <sheetViews>
    <sheetView zoomScaleNormal="100" workbookViewId="0">
      <selection activeCell="C29" sqref="C29"/>
    </sheetView>
  </sheetViews>
  <sheetFormatPr baseColWidth="10" defaultRowHeight="15" x14ac:dyDescent="0.2"/>
  <cols>
    <col min="1" max="1" width="55.42578125" style="2" customWidth="1"/>
    <col min="2" max="2" width="10.85546875" style="2" customWidth="1"/>
    <col min="3" max="3" width="10.5703125" style="3" customWidth="1"/>
    <col min="4" max="4" width="12.7109375" style="2" customWidth="1"/>
    <col min="5" max="6" width="8.28515625" style="3" customWidth="1"/>
    <col min="7" max="7" width="9.140625" style="3" customWidth="1"/>
    <col min="8" max="8" width="8.42578125" style="3" customWidth="1"/>
    <col min="9" max="9" width="7.140625" style="3" customWidth="1"/>
    <col min="10" max="10" width="8" style="3" customWidth="1"/>
    <col min="11" max="11" width="8.7109375" style="3" customWidth="1"/>
    <col min="12" max="12" width="7.42578125" style="2" customWidth="1"/>
    <col min="13" max="13" width="7.7109375" style="2" customWidth="1"/>
    <col min="14" max="16" width="14.7109375" style="2" customWidth="1"/>
    <col min="17" max="17" width="18" style="2" customWidth="1"/>
    <col min="18" max="20" width="14.7109375" style="2" customWidth="1"/>
    <col min="21" max="21" width="15.140625" style="2" customWidth="1"/>
    <col min="22" max="24" width="9.5703125" style="2" customWidth="1"/>
    <col min="25" max="26" width="11.42578125" style="2" customWidth="1"/>
    <col min="27" max="28" width="11.42578125" style="3" customWidth="1"/>
    <col min="29" max="29" width="14" style="3" customWidth="1"/>
    <col min="30" max="36" width="11.42578125" style="3" customWidth="1"/>
    <col min="37" max="37" width="17.7109375" style="2" customWidth="1"/>
    <col min="38" max="16384" width="11.42578125" style="2"/>
  </cols>
  <sheetData>
    <row r="1" spans="1:18" ht="18.75" customHeight="1" x14ac:dyDescent="0.2">
      <c r="A1" s="77" t="s">
        <v>173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x14ac:dyDescent="0.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x14ac:dyDescent="0.2">
      <c r="A5" s="78" t="s">
        <v>174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18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</row>
    <row r="7" spans="1:18" ht="33.75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18" x14ac:dyDescent="0.2">
      <c r="A8" s="77" t="s">
        <v>175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</row>
    <row r="9" spans="1:18" x14ac:dyDescent="0.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18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ht="21" customHeight="1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</row>
    <row r="12" spans="1:18" x14ac:dyDescent="0.2">
      <c r="A12" s="77" t="s">
        <v>171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x14ac:dyDescent="0.2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ht="40.5" customHeight="1" x14ac:dyDescent="0.2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spans="1:18" x14ac:dyDescent="0.2">
      <c r="C15" s="46"/>
    </row>
    <row r="16" spans="1:18" ht="24.75" x14ac:dyDescent="0.5">
      <c r="A16" s="83" t="s">
        <v>135</v>
      </c>
      <c r="B16" s="83"/>
      <c r="C16" s="83"/>
      <c r="D16" s="83"/>
      <c r="E16" s="83"/>
      <c r="F16" s="83"/>
      <c r="G16" s="83"/>
    </row>
    <row r="17" spans="1:37" ht="19.5" x14ac:dyDescent="0.4">
      <c r="A17" s="1"/>
      <c r="B17" s="81" t="s">
        <v>129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69" t="s">
        <v>137</v>
      </c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70" t="s">
        <v>136</v>
      </c>
      <c r="AG17" s="70"/>
      <c r="AH17" s="70"/>
      <c r="AI17" s="70"/>
      <c r="AJ17" s="70"/>
      <c r="AK17" s="71" t="s">
        <v>130</v>
      </c>
    </row>
    <row r="18" spans="1:37" x14ac:dyDescent="0.2">
      <c r="A18" s="3"/>
      <c r="B18" s="72" t="s">
        <v>104</v>
      </c>
      <c r="C18" s="73"/>
      <c r="D18" s="73"/>
      <c r="E18" s="73"/>
      <c r="F18" s="73"/>
      <c r="G18" s="74"/>
      <c r="H18" s="72" t="s">
        <v>105</v>
      </c>
      <c r="I18" s="73"/>
      <c r="J18" s="73"/>
      <c r="K18" s="73"/>
      <c r="L18" s="73"/>
      <c r="M18" s="74"/>
      <c r="N18" s="4" t="s">
        <v>114</v>
      </c>
      <c r="O18" s="4" t="s">
        <v>115</v>
      </c>
      <c r="P18" s="4" t="s">
        <v>116</v>
      </c>
      <c r="Q18" s="4" t="s">
        <v>118</v>
      </c>
      <c r="R18" s="4" t="s">
        <v>122</v>
      </c>
      <c r="S18" s="4" t="s">
        <v>124</v>
      </c>
      <c r="T18" s="5" t="s">
        <v>125</v>
      </c>
      <c r="U18" s="6" t="s">
        <v>153</v>
      </c>
      <c r="V18" s="6" t="s">
        <v>154</v>
      </c>
      <c r="W18" s="6" t="s">
        <v>138</v>
      </c>
      <c r="X18" s="6" t="s">
        <v>139</v>
      </c>
      <c r="Y18" s="6" t="s">
        <v>140</v>
      </c>
      <c r="Z18" s="6" t="s">
        <v>141</v>
      </c>
      <c r="AA18" s="6" t="s">
        <v>142</v>
      </c>
      <c r="AB18" s="6" t="s">
        <v>143</v>
      </c>
      <c r="AC18" s="6" t="s">
        <v>144</v>
      </c>
      <c r="AD18" s="7" t="s">
        <v>156</v>
      </c>
      <c r="AE18" s="8" t="s">
        <v>155</v>
      </c>
      <c r="AF18" s="9" t="s">
        <v>39</v>
      </c>
      <c r="AG18" s="9" t="s">
        <v>37</v>
      </c>
      <c r="AH18" s="9" t="s">
        <v>38</v>
      </c>
      <c r="AI18" s="9" t="s">
        <v>42</v>
      </c>
      <c r="AJ18" s="9" t="s">
        <v>45</v>
      </c>
      <c r="AK18" s="71"/>
    </row>
    <row r="19" spans="1:37" ht="15.75" x14ac:dyDescent="0.25">
      <c r="A19" s="10" t="s">
        <v>6</v>
      </c>
      <c r="B19" s="11" t="s">
        <v>53</v>
      </c>
      <c r="C19" s="12" t="s">
        <v>33</v>
      </c>
      <c r="D19" s="12" t="s">
        <v>52</v>
      </c>
      <c r="E19" s="12" t="s">
        <v>34</v>
      </c>
      <c r="F19" s="12" t="s">
        <v>35</v>
      </c>
      <c r="G19" s="13" t="s">
        <v>36</v>
      </c>
      <c r="H19" s="11" t="s">
        <v>40</v>
      </c>
      <c r="I19" s="12" t="s">
        <v>41</v>
      </c>
      <c r="J19" s="12" t="s">
        <v>44</v>
      </c>
      <c r="K19" s="12" t="s">
        <v>43</v>
      </c>
      <c r="L19" s="12" t="s">
        <v>145</v>
      </c>
      <c r="M19" s="13" t="s">
        <v>146</v>
      </c>
      <c r="N19" s="14" t="s">
        <v>121</v>
      </c>
      <c r="O19" s="14" t="s">
        <v>120</v>
      </c>
      <c r="P19" s="14" t="s">
        <v>119</v>
      </c>
      <c r="Q19" s="14" t="s">
        <v>117</v>
      </c>
      <c r="R19" s="14" t="s">
        <v>123</v>
      </c>
      <c r="S19" s="14" t="s">
        <v>123</v>
      </c>
      <c r="T19" s="13" t="s">
        <v>126</v>
      </c>
      <c r="U19" s="15"/>
      <c r="V19" s="15"/>
      <c r="W19" s="16"/>
      <c r="X19" s="15"/>
      <c r="Y19" s="15"/>
      <c r="Z19" s="15"/>
      <c r="AA19" s="16"/>
      <c r="AB19" s="16"/>
      <c r="AC19" s="16"/>
      <c r="AD19" s="16"/>
      <c r="AE19" s="17"/>
      <c r="AF19" s="18"/>
      <c r="AG19" s="18"/>
      <c r="AH19" s="18"/>
      <c r="AI19" s="18"/>
      <c r="AJ19" s="18"/>
      <c r="AK19" s="19"/>
    </row>
    <row r="20" spans="1:37" ht="15.75" x14ac:dyDescent="0.25">
      <c r="A20" s="20" t="s">
        <v>2</v>
      </c>
      <c r="B20" s="21"/>
      <c r="C20" s="16"/>
      <c r="D20" s="16"/>
      <c r="E20" s="16"/>
      <c r="F20" s="16"/>
      <c r="G20" s="17"/>
      <c r="H20" s="21"/>
      <c r="I20" s="16"/>
      <c r="J20" s="16"/>
      <c r="K20" s="16"/>
      <c r="L20" s="16"/>
      <c r="M20" s="17"/>
      <c r="N20" s="22"/>
      <c r="O20" s="22"/>
      <c r="P20" s="22"/>
      <c r="Q20" s="22"/>
      <c r="R20" s="22"/>
      <c r="S20" s="22"/>
      <c r="T20" s="17"/>
      <c r="U20" s="16"/>
      <c r="V20" s="16"/>
      <c r="W20" s="16"/>
      <c r="X20" s="15"/>
      <c r="Y20" s="16"/>
      <c r="Z20" s="16"/>
      <c r="AA20" s="16"/>
      <c r="AB20" s="16"/>
      <c r="AC20" s="16"/>
      <c r="AD20" s="16"/>
      <c r="AE20" s="17"/>
      <c r="AF20" s="18"/>
      <c r="AG20" s="18"/>
      <c r="AH20" s="18"/>
      <c r="AI20" s="18"/>
      <c r="AJ20" s="18"/>
      <c r="AK20" s="68"/>
    </row>
    <row r="21" spans="1:37" x14ac:dyDescent="0.2">
      <c r="A21" s="23" t="s">
        <v>168</v>
      </c>
      <c r="B21" s="21">
        <v>17.5</v>
      </c>
      <c r="C21" s="16"/>
      <c r="D21" s="16"/>
      <c r="E21" s="16"/>
      <c r="F21" s="16"/>
      <c r="G21" s="17"/>
      <c r="H21" s="21"/>
      <c r="I21" s="16"/>
      <c r="J21" s="16"/>
      <c r="K21" s="16"/>
      <c r="L21" s="16"/>
      <c r="M21" s="17"/>
      <c r="N21" s="22">
        <v>18.5</v>
      </c>
      <c r="O21" s="22">
        <v>43.9</v>
      </c>
      <c r="P21" s="22">
        <v>60.4</v>
      </c>
      <c r="Q21" s="22">
        <v>35.6</v>
      </c>
      <c r="R21" s="22">
        <f>T21-S21</f>
        <v>23</v>
      </c>
      <c r="S21" s="22">
        <v>14</v>
      </c>
      <c r="T21" s="17">
        <v>37</v>
      </c>
      <c r="U21" s="16"/>
      <c r="V21" s="16"/>
      <c r="W21" s="16">
        <f>ROUND(R21/T21,2)</f>
        <v>0.62</v>
      </c>
      <c r="X21" s="15">
        <f>ROUND(R21/S21,2)</f>
        <v>1.64</v>
      </c>
      <c r="Y21" s="16">
        <v>0.94</v>
      </c>
      <c r="Z21" s="16">
        <v>0.73</v>
      </c>
      <c r="AA21" s="16">
        <v>1.69</v>
      </c>
      <c r="AB21" s="16">
        <v>0.4</v>
      </c>
      <c r="AC21" s="16">
        <v>0.35</v>
      </c>
      <c r="AD21" s="16">
        <f>ROUND(Q21/O21,2)</f>
        <v>0.81</v>
      </c>
      <c r="AE21" s="17">
        <f>ROUND(Q21/(P21+O21),2)</f>
        <v>0.34</v>
      </c>
      <c r="AF21" s="18"/>
      <c r="AG21" s="18"/>
      <c r="AH21" s="18"/>
      <c r="AI21" s="18"/>
      <c r="AJ21" s="18"/>
      <c r="AK21" s="68" t="s">
        <v>170</v>
      </c>
    </row>
    <row r="22" spans="1:37" x14ac:dyDescent="0.2">
      <c r="A22" s="23"/>
      <c r="B22" s="21"/>
      <c r="C22" s="16"/>
      <c r="D22" s="16"/>
      <c r="E22" s="16"/>
      <c r="F22" s="16"/>
      <c r="G22" s="17"/>
      <c r="H22" s="21"/>
      <c r="I22" s="16"/>
      <c r="J22" s="16"/>
      <c r="K22" s="16"/>
      <c r="L22" s="16"/>
      <c r="M22" s="17"/>
      <c r="N22" s="22"/>
      <c r="O22" s="22"/>
      <c r="P22" s="22"/>
      <c r="Q22" s="22"/>
      <c r="R22" s="22"/>
      <c r="S22" s="22"/>
      <c r="T22" s="17"/>
      <c r="U22" s="16"/>
      <c r="V22" s="16"/>
      <c r="W22" s="16"/>
      <c r="X22" s="15"/>
      <c r="Y22" s="16"/>
      <c r="Z22" s="16"/>
      <c r="AA22" s="16"/>
      <c r="AB22" s="16"/>
      <c r="AC22" s="16"/>
      <c r="AD22" s="16"/>
      <c r="AE22" s="17"/>
      <c r="AF22" s="18"/>
      <c r="AG22" s="18"/>
      <c r="AH22" s="18"/>
      <c r="AI22" s="18"/>
      <c r="AJ22" s="18"/>
      <c r="AK22" s="68"/>
    </row>
    <row r="23" spans="1:37" x14ac:dyDescent="0.2">
      <c r="A23" s="23" t="s">
        <v>157</v>
      </c>
      <c r="B23" s="21">
        <v>16.18</v>
      </c>
      <c r="C23" s="16">
        <v>7.5</v>
      </c>
      <c r="D23" s="16">
        <v>8.5</v>
      </c>
      <c r="E23" s="16">
        <v>2.5</v>
      </c>
      <c r="F23" s="16">
        <v>2</v>
      </c>
      <c r="G23" s="17">
        <v>5.5</v>
      </c>
      <c r="H23" s="21">
        <v>26.5</v>
      </c>
      <c r="I23" s="16">
        <v>4.8</v>
      </c>
      <c r="J23" s="16">
        <v>1.5</v>
      </c>
      <c r="K23" s="16">
        <f>H23-I23</f>
        <v>21.7</v>
      </c>
      <c r="L23" s="16">
        <v>2.5</v>
      </c>
      <c r="M23" s="17">
        <v>1.4</v>
      </c>
      <c r="N23" s="22">
        <v>22.5</v>
      </c>
      <c r="O23" s="22"/>
      <c r="P23" s="22"/>
      <c r="Q23" s="22"/>
      <c r="R23" s="22"/>
      <c r="S23" s="22"/>
      <c r="T23" s="17"/>
      <c r="U23" s="16">
        <f>ROUND(B23/D23,2)</f>
        <v>1.9</v>
      </c>
      <c r="V23" s="16">
        <f>(ROUND(L23/M23,2))*100</f>
        <v>179</v>
      </c>
      <c r="W23" s="16"/>
      <c r="X23" s="15"/>
      <c r="Y23" s="16"/>
      <c r="Z23" s="16"/>
      <c r="AA23" s="16"/>
      <c r="AB23" s="16"/>
      <c r="AC23" s="16"/>
      <c r="AD23" s="16"/>
      <c r="AE23" s="17"/>
      <c r="AF23" s="18">
        <f>ROUND((C23/B23)*100,2)</f>
        <v>46.35</v>
      </c>
      <c r="AG23" s="18">
        <f>ROUND((F23/B23)*100,2)</f>
        <v>12.36</v>
      </c>
      <c r="AH23" s="18">
        <f>ROUND((G23/B23)*100,2)</f>
        <v>33.99</v>
      </c>
      <c r="AI23" s="18">
        <f>ROUND((I23/K23)*100,2)</f>
        <v>22.12</v>
      </c>
      <c r="AJ23" s="18">
        <f>ROUND((J23/K23)*100,2)</f>
        <v>6.91</v>
      </c>
      <c r="AK23" s="68"/>
    </row>
    <row r="24" spans="1:37" x14ac:dyDescent="0.2">
      <c r="A24" s="23"/>
      <c r="B24" s="21"/>
      <c r="C24" s="16"/>
      <c r="D24" s="16"/>
      <c r="E24" s="16"/>
      <c r="F24" s="16"/>
      <c r="G24" s="17"/>
      <c r="H24" s="21"/>
      <c r="I24" s="16"/>
      <c r="J24" s="16"/>
      <c r="K24" s="16"/>
      <c r="L24" s="16"/>
      <c r="M24" s="17"/>
      <c r="N24" s="22"/>
      <c r="O24" s="22"/>
      <c r="P24" s="22"/>
      <c r="Q24" s="22"/>
      <c r="R24" s="22"/>
      <c r="S24" s="22"/>
      <c r="T24" s="17"/>
      <c r="U24" s="16"/>
      <c r="V24" s="16"/>
      <c r="W24" s="16"/>
      <c r="X24" s="15"/>
      <c r="Y24" s="16"/>
      <c r="Z24" s="16"/>
      <c r="AA24" s="16"/>
      <c r="AB24" s="16"/>
      <c r="AC24" s="16"/>
      <c r="AD24" s="16"/>
      <c r="AE24" s="17"/>
      <c r="AF24" s="18"/>
      <c r="AG24" s="18"/>
      <c r="AH24" s="18"/>
      <c r="AI24" s="18"/>
      <c r="AJ24" s="18"/>
      <c r="AK24" s="68"/>
    </row>
    <row r="25" spans="1:37" x14ac:dyDescent="0.2">
      <c r="A25" s="23"/>
      <c r="B25" s="21"/>
      <c r="C25" s="16"/>
      <c r="D25" s="16"/>
      <c r="E25" s="16"/>
      <c r="F25" s="16"/>
      <c r="G25" s="17"/>
      <c r="H25" s="21"/>
      <c r="I25" s="16"/>
      <c r="J25" s="16"/>
      <c r="K25" s="16"/>
      <c r="L25" s="16"/>
      <c r="M25" s="17"/>
      <c r="N25" s="22"/>
      <c r="O25" s="22"/>
      <c r="P25" s="22"/>
      <c r="Q25" s="22"/>
      <c r="R25" s="22"/>
      <c r="S25" s="22"/>
      <c r="T25" s="17"/>
      <c r="U25" s="16"/>
      <c r="V25" s="16"/>
      <c r="W25" s="16"/>
      <c r="X25" s="15"/>
      <c r="Y25" s="16"/>
      <c r="Z25" s="16"/>
      <c r="AA25" s="16"/>
      <c r="AB25" s="16"/>
      <c r="AC25" s="16"/>
      <c r="AD25" s="16"/>
      <c r="AE25" s="17"/>
      <c r="AF25" s="18"/>
      <c r="AG25" s="18"/>
      <c r="AH25" s="18"/>
      <c r="AI25" s="18"/>
      <c r="AJ25" s="18"/>
      <c r="AK25" s="68"/>
    </row>
    <row r="26" spans="1:37" ht="15.75" x14ac:dyDescent="0.25">
      <c r="A26" s="20" t="s">
        <v>3</v>
      </c>
      <c r="B26" s="21"/>
      <c r="C26" s="16"/>
      <c r="D26" s="16"/>
      <c r="E26" s="16"/>
      <c r="F26" s="16"/>
      <c r="G26" s="17"/>
      <c r="H26" s="21"/>
      <c r="I26" s="16"/>
      <c r="J26" s="16"/>
      <c r="K26" s="16"/>
      <c r="L26" s="16"/>
      <c r="M26" s="17"/>
      <c r="N26" s="22"/>
      <c r="O26" s="22"/>
      <c r="P26" s="22"/>
      <c r="Q26" s="22"/>
      <c r="R26" s="22"/>
      <c r="S26" s="22"/>
      <c r="T26" s="17"/>
      <c r="U26" s="16"/>
      <c r="V26" s="16"/>
      <c r="W26" s="16"/>
      <c r="X26" s="15"/>
      <c r="Y26" s="16"/>
      <c r="Z26" s="16"/>
      <c r="AA26" s="16"/>
      <c r="AB26" s="16"/>
      <c r="AC26" s="16"/>
      <c r="AD26" s="16"/>
      <c r="AE26" s="17"/>
      <c r="AF26" s="18"/>
      <c r="AG26" s="18"/>
      <c r="AH26" s="18"/>
      <c r="AI26" s="18"/>
      <c r="AJ26" s="18"/>
      <c r="AK26" s="68"/>
    </row>
    <row r="27" spans="1:37" x14ac:dyDescent="0.2">
      <c r="A27" s="48" t="s">
        <v>162</v>
      </c>
      <c r="B27" s="21">
        <v>13.9</v>
      </c>
      <c r="C27" s="16"/>
      <c r="D27" s="16"/>
      <c r="E27" s="16"/>
      <c r="F27" s="16"/>
      <c r="G27" s="17"/>
      <c r="H27" s="21"/>
      <c r="I27" s="16"/>
      <c r="J27" s="16"/>
      <c r="K27" s="16"/>
      <c r="L27" s="16"/>
      <c r="M27" s="17"/>
      <c r="N27" s="22">
        <v>15</v>
      </c>
      <c r="O27" s="22">
        <v>14.3</v>
      </c>
      <c r="P27" s="22">
        <v>22.3</v>
      </c>
      <c r="Q27" s="22">
        <v>8.6</v>
      </c>
      <c r="R27" s="22"/>
      <c r="S27" s="22"/>
      <c r="T27" s="17"/>
      <c r="U27" s="16"/>
      <c r="V27" s="16"/>
      <c r="W27" s="16"/>
      <c r="X27" s="15"/>
      <c r="Y27" s="16">
        <v>0.93</v>
      </c>
      <c r="Z27" s="16">
        <v>0.64</v>
      </c>
      <c r="AA27" s="16">
        <v>2.59</v>
      </c>
      <c r="AB27" s="16">
        <v>0.97</v>
      </c>
      <c r="AC27" s="16">
        <v>0.79</v>
      </c>
      <c r="AD27" s="16">
        <f t="shared" ref="AD27:AD28" si="0">ROUND(Q27/O27,2)</f>
        <v>0.6</v>
      </c>
      <c r="AE27" s="17">
        <f>ROUND(Q27/(P27+O27),2)</f>
        <v>0.23</v>
      </c>
      <c r="AF27" s="18"/>
      <c r="AG27" s="18"/>
      <c r="AH27" s="18"/>
      <c r="AI27" s="18"/>
      <c r="AJ27" s="18"/>
      <c r="AK27" s="68">
        <v>37</v>
      </c>
    </row>
    <row r="28" spans="1:37" x14ac:dyDescent="0.2">
      <c r="A28" s="23" t="s">
        <v>11</v>
      </c>
      <c r="B28" s="21">
        <v>14</v>
      </c>
      <c r="C28" s="16"/>
      <c r="D28" s="16"/>
      <c r="E28" s="16"/>
      <c r="F28" s="16"/>
      <c r="G28" s="17"/>
      <c r="H28" s="21"/>
      <c r="I28" s="16"/>
      <c r="J28" s="16"/>
      <c r="K28" s="16"/>
      <c r="L28" s="16"/>
      <c r="M28" s="17"/>
      <c r="N28" s="22">
        <v>15.5</v>
      </c>
      <c r="O28" s="22">
        <v>15.3</v>
      </c>
      <c r="P28" s="22">
        <v>22.6</v>
      </c>
      <c r="Q28" s="22">
        <v>8.6</v>
      </c>
      <c r="R28" s="22"/>
      <c r="S28" s="22"/>
      <c r="T28" s="17"/>
      <c r="U28" s="16"/>
      <c r="V28" s="16"/>
      <c r="W28" s="16"/>
      <c r="X28" s="15"/>
      <c r="Y28" s="16">
        <v>0.9</v>
      </c>
      <c r="Z28" s="16">
        <v>0.68</v>
      </c>
      <c r="AA28" s="16">
        <v>2.63</v>
      </c>
      <c r="AB28" s="16">
        <v>0.91</v>
      </c>
      <c r="AC28" s="16">
        <v>0.79</v>
      </c>
      <c r="AD28" s="16">
        <f t="shared" si="0"/>
        <v>0.56000000000000005</v>
      </c>
      <c r="AE28" s="17">
        <f>ROUND(Q28/(P28+O28),2)</f>
        <v>0.23</v>
      </c>
      <c r="AF28" s="18"/>
      <c r="AG28" s="18"/>
      <c r="AH28" s="18"/>
      <c r="AI28" s="18"/>
      <c r="AJ28" s="18"/>
      <c r="AK28" s="68">
        <v>38</v>
      </c>
    </row>
    <row r="29" spans="1:37" x14ac:dyDescent="0.2">
      <c r="A29" s="23"/>
      <c r="B29" s="21"/>
      <c r="C29" s="16"/>
      <c r="D29" s="16"/>
      <c r="E29" s="16"/>
      <c r="F29" s="16"/>
      <c r="G29" s="17"/>
      <c r="H29" s="21"/>
      <c r="I29" s="16"/>
      <c r="J29" s="16"/>
      <c r="K29" s="16"/>
      <c r="L29" s="16"/>
      <c r="M29" s="17"/>
      <c r="N29" s="22"/>
      <c r="O29" s="22"/>
      <c r="P29" s="22"/>
      <c r="Q29" s="22"/>
      <c r="R29" s="22"/>
      <c r="S29" s="22"/>
      <c r="T29" s="17"/>
      <c r="U29" s="16"/>
      <c r="V29" s="16"/>
      <c r="W29" s="16"/>
      <c r="X29" s="15"/>
      <c r="Y29" s="16"/>
      <c r="Z29" s="16"/>
      <c r="AA29" s="16"/>
      <c r="AB29" s="16"/>
      <c r="AC29" s="16"/>
      <c r="AD29" s="16"/>
      <c r="AE29" s="17"/>
      <c r="AF29" s="18"/>
      <c r="AG29" s="18"/>
      <c r="AH29" s="18"/>
      <c r="AI29" s="18"/>
      <c r="AJ29" s="18"/>
      <c r="AK29" s="68"/>
    </row>
    <row r="30" spans="1:37" ht="15.75" x14ac:dyDescent="0.25">
      <c r="A30" s="20" t="s">
        <v>21</v>
      </c>
      <c r="B30" s="21"/>
      <c r="C30" s="16"/>
      <c r="D30" s="16"/>
      <c r="E30" s="16"/>
      <c r="F30" s="16"/>
      <c r="G30" s="17"/>
      <c r="H30" s="21"/>
      <c r="I30" s="16"/>
      <c r="J30" s="16"/>
      <c r="K30" s="16"/>
      <c r="L30" s="16"/>
      <c r="M30" s="17"/>
      <c r="N30" s="22"/>
      <c r="O30" s="22"/>
      <c r="P30" s="22"/>
      <c r="Q30" s="22"/>
      <c r="R30" s="22"/>
      <c r="S30" s="22"/>
      <c r="T30" s="17"/>
      <c r="U30" s="16"/>
      <c r="V30" s="16"/>
      <c r="W30" s="16"/>
      <c r="X30" s="15"/>
      <c r="Y30" s="16"/>
      <c r="Z30" s="16"/>
      <c r="AA30" s="16"/>
      <c r="AB30" s="16"/>
      <c r="AC30" s="16"/>
      <c r="AD30" s="16"/>
      <c r="AE30" s="17"/>
      <c r="AF30" s="18"/>
      <c r="AG30" s="18"/>
      <c r="AH30" s="18"/>
      <c r="AI30" s="18"/>
      <c r="AJ30" s="18"/>
      <c r="AK30" s="19"/>
    </row>
    <row r="31" spans="1:37" x14ac:dyDescent="0.2">
      <c r="A31" s="23" t="s">
        <v>27</v>
      </c>
      <c r="B31" s="21">
        <v>60</v>
      </c>
      <c r="C31" s="16">
        <v>30</v>
      </c>
      <c r="D31" s="16">
        <v>18.649999999999999</v>
      </c>
      <c r="E31" s="16">
        <v>5</v>
      </c>
      <c r="F31" s="16">
        <v>4</v>
      </c>
      <c r="G31" s="17">
        <v>17</v>
      </c>
      <c r="H31" s="21">
        <v>70</v>
      </c>
      <c r="I31" s="16">
        <v>11</v>
      </c>
      <c r="J31" s="16">
        <v>2.5</v>
      </c>
      <c r="K31" s="16">
        <f t="shared" ref="K31:K32" si="1">H31-I31</f>
        <v>59</v>
      </c>
      <c r="L31" s="16">
        <v>7.1</v>
      </c>
      <c r="M31" s="17">
        <v>2</v>
      </c>
      <c r="N31" s="22">
        <v>62</v>
      </c>
      <c r="O31" s="22">
        <v>72</v>
      </c>
      <c r="P31" s="22">
        <v>75</v>
      </c>
      <c r="Q31" s="22">
        <v>18</v>
      </c>
      <c r="R31" s="22">
        <f t="shared" ref="R31:R32" si="2">T31-S31</f>
        <v>44</v>
      </c>
      <c r="S31" s="22">
        <v>20</v>
      </c>
      <c r="T31" s="17">
        <v>64</v>
      </c>
      <c r="U31" s="16">
        <f>ROUND(B31/D31,2)</f>
        <v>3.22</v>
      </c>
      <c r="V31" s="16">
        <f t="shared" ref="V31:V32" si="3">(ROUND(L31/M31,2))*100</f>
        <v>355</v>
      </c>
      <c r="W31" s="16">
        <f>ROUND(R31/T31,2)</f>
        <v>0.69</v>
      </c>
      <c r="X31" s="15">
        <f>ROUND(R31/S31,2)</f>
        <v>2.2000000000000002</v>
      </c>
      <c r="Y31" s="16">
        <f>ROUND(B31/N31,2)</f>
        <v>0.97</v>
      </c>
      <c r="Z31" s="16">
        <f>ROUND(O31/P31,2)</f>
        <v>0.96</v>
      </c>
      <c r="AA31" s="16">
        <f>ROUND(P31/Q31,2)</f>
        <v>4.17</v>
      </c>
      <c r="AB31" s="16">
        <f>ROUND(B31/O31,2)</f>
        <v>0.83</v>
      </c>
      <c r="AC31" s="16">
        <f>ROUND((B31+N31)/(O31+P31),2)</f>
        <v>0.83</v>
      </c>
      <c r="AD31" s="16">
        <f t="shared" ref="AD31:AD32" si="4">ROUND(Q31/O31,2)</f>
        <v>0.25</v>
      </c>
      <c r="AE31" s="17">
        <f>ROUND(Q31/(P31+O31),2)</f>
        <v>0.12</v>
      </c>
      <c r="AF31" s="18">
        <f>ROUND((C31/B31)*100,2)</f>
        <v>50</v>
      </c>
      <c r="AG31" s="18">
        <f>ROUND((F31/B31)*100,2)</f>
        <v>6.67</v>
      </c>
      <c r="AH31" s="18">
        <f>ROUND((G31/B31)*100,2)</f>
        <v>28.33</v>
      </c>
      <c r="AI31" s="18">
        <f>ROUND((I31/K31)*100,2)</f>
        <v>18.64</v>
      </c>
      <c r="AJ31" s="18">
        <f>ROUND((J31/K31)*100,2)</f>
        <v>4.24</v>
      </c>
      <c r="AK31" s="19" t="s">
        <v>28</v>
      </c>
    </row>
    <row r="32" spans="1:37" x14ac:dyDescent="0.2">
      <c r="A32" s="23" t="s">
        <v>22</v>
      </c>
      <c r="B32" s="21">
        <v>11</v>
      </c>
      <c r="C32" s="16">
        <v>5.5</v>
      </c>
      <c r="D32" s="16">
        <v>3.5</v>
      </c>
      <c r="E32" s="16">
        <v>1</v>
      </c>
      <c r="F32" s="16">
        <v>0.9</v>
      </c>
      <c r="G32" s="17">
        <v>3.5</v>
      </c>
      <c r="H32" s="21">
        <v>21</v>
      </c>
      <c r="I32" s="16">
        <v>2.2999999999999998</v>
      </c>
      <c r="J32" s="16">
        <v>0.5</v>
      </c>
      <c r="K32" s="16">
        <f t="shared" si="1"/>
        <v>18.7</v>
      </c>
      <c r="L32" s="16">
        <v>1.1000000000000001</v>
      </c>
      <c r="M32" s="17">
        <v>0.5</v>
      </c>
      <c r="N32" s="22">
        <v>12.8</v>
      </c>
      <c r="O32" s="22">
        <v>12</v>
      </c>
      <c r="P32" s="22">
        <v>13.7</v>
      </c>
      <c r="Q32" s="22">
        <v>4</v>
      </c>
      <c r="R32" s="22">
        <f t="shared" si="2"/>
        <v>8.5</v>
      </c>
      <c r="S32" s="22">
        <v>4</v>
      </c>
      <c r="T32" s="17">
        <v>12.5</v>
      </c>
      <c r="U32" s="16">
        <f>ROUND(B32/D32,2)</f>
        <v>3.14</v>
      </c>
      <c r="V32" s="16">
        <f t="shared" si="3"/>
        <v>220.00000000000003</v>
      </c>
      <c r="W32" s="16">
        <f>ROUND(R32/T32,2)</f>
        <v>0.68</v>
      </c>
      <c r="X32" s="15">
        <f>ROUND(R32/S32,2)</f>
        <v>2.13</v>
      </c>
      <c r="Y32" s="16">
        <f>ROUND(B32/N32,2)</f>
        <v>0.86</v>
      </c>
      <c r="Z32" s="16">
        <f>ROUND(O32/P32,2)</f>
        <v>0.88</v>
      </c>
      <c r="AA32" s="16">
        <f>ROUND(P32/Q32,2)</f>
        <v>3.43</v>
      </c>
      <c r="AB32" s="16">
        <f>ROUND(B32/O32,2)</f>
        <v>0.92</v>
      </c>
      <c r="AC32" s="16">
        <f>ROUND((B32+N32)/(O32+P32),2)</f>
        <v>0.93</v>
      </c>
      <c r="AD32" s="16">
        <f t="shared" si="4"/>
        <v>0.33</v>
      </c>
      <c r="AE32" s="17">
        <f>ROUND(Q32/(P32+O32),2)</f>
        <v>0.16</v>
      </c>
      <c r="AF32" s="18">
        <f>ROUND((C32/B32)*100,2)</f>
        <v>50</v>
      </c>
      <c r="AG32" s="18">
        <f>ROUND((F32/B32)*100,2)</f>
        <v>8.18</v>
      </c>
      <c r="AH32" s="18">
        <f>ROUND((G32/B32)*100,2)</f>
        <v>31.82</v>
      </c>
      <c r="AI32" s="18">
        <f>ROUND((I32/K32)*100,2)</f>
        <v>12.3</v>
      </c>
      <c r="AJ32" s="18">
        <f>ROUND((J32/K32)*100,2)</f>
        <v>2.67</v>
      </c>
      <c r="AK32" s="19" t="s">
        <v>29</v>
      </c>
    </row>
    <row r="33" spans="1:37" x14ac:dyDescent="0.2">
      <c r="A33" s="3"/>
      <c r="B33" s="21"/>
      <c r="C33" s="16"/>
      <c r="D33" s="16"/>
      <c r="E33" s="16"/>
      <c r="F33" s="16"/>
      <c r="G33" s="17"/>
      <c r="H33" s="21"/>
      <c r="I33" s="16"/>
      <c r="J33" s="16"/>
      <c r="K33" s="16"/>
      <c r="L33" s="16"/>
      <c r="M33" s="17"/>
      <c r="N33" s="22"/>
      <c r="O33" s="22"/>
      <c r="P33" s="22"/>
      <c r="Q33" s="22"/>
      <c r="R33" s="22"/>
      <c r="S33" s="22"/>
      <c r="T33" s="17"/>
      <c r="U33" s="16"/>
      <c r="V33" s="16"/>
      <c r="W33" s="16"/>
      <c r="X33" s="15"/>
      <c r="Y33" s="16"/>
      <c r="Z33" s="16"/>
      <c r="AA33" s="16"/>
      <c r="AB33" s="16"/>
      <c r="AC33" s="16"/>
      <c r="AD33" s="16"/>
      <c r="AE33" s="17"/>
      <c r="AF33" s="18"/>
      <c r="AG33" s="18"/>
      <c r="AH33" s="18"/>
      <c r="AI33" s="18"/>
      <c r="AJ33" s="18"/>
      <c r="AK33" s="19"/>
    </row>
    <row r="34" spans="1:37" ht="15.75" x14ac:dyDescent="0.25">
      <c r="A34" s="20" t="s">
        <v>4</v>
      </c>
      <c r="B34" s="21"/>
      <c r="C34" s="16"/>
      <c r="D34" s="16"/>
      <c r="E34" s="16"/>
      <c r="F34" s="16"/>
      <c r="G34" s="17"/>
      <c r="H34" s="21"/>
      <c r="I34" s="16"/>
      <c r="J34" s="16"/>
      <c r="K34" s="16"/>
      <c r="L34" s="16"/>
      <c r="M34" s="17"/>
      <c r="N34" s="22"/>
      <c r="O34" s="22"/>
      <c r="P34" s="22"/>
      <c r="Q34" s="22"/>
      <c r="R34" s="22"/>
      <c r="S34" s="22"/>
      <c r="T34" s="17"/>
      <c r="U34" s="16"/>
      <c r="V34" s="16"/>
      <c r="W34" s="16"/>
      <c r="X34" s="15"/>
      <c r="Y34" s="16"/>
      <c r="Z34" s="16"/>
      <c r="AA34" s="16"/>
      <c r="AB34" s="16"/>
      <c r="AC34" s="16"/>
      <c r="AD34" s="16"/>
      <c r="AE34" s="17"/>
      <c r="AF34" s="18"/>
      <c r="AG34" s="18"/>
      <c r="AH34" s="18"/>
      <c r="AI34" s="18"/>
      <c r="AJ34" s="18"/>
      <c r="AK34" s="19"/>
    </row>
    <row r="35" spans="1:37" x14ac:dyDescent="0.2">
      <c r="A35" s="23" t="s">
        <v>12</v>
      </c>
      <c r="B35" s="21">
        <v>16.8</v>
      </c>
      <c r="C35" s="16"/>
      <c r="D35" s="16"/>
      <c r="E35" s="16"/>
      <c r="F35" s="16"/>
      <c r="G35" s="17"/>
      <c r="H35" s="21"/>
      <c r="I35" s="16"/>
      <c r="J35" s="16"/>
      <c r="K35" s="16"/>
      <c r="L35" s="16"/>
      <c r="M35" s="17"/>
      <c r="N35" s="22">
        <v>24.8</v>
      </c>
      <c r="O35" s="22">
        <v>22.8</v>
      </c>
      <c r="P35" s="22">
        <v>34.6</v>
      </c>
      <c r="Q35" s="22">
        <v>6.19</v>
      </c>
      <c r="R35" s="22"/>
      <c r="S35" s="22"/>
      <c r="T35" s="17"/>
      <c r="U35" s="16"/>
      <c r="V35" s="16"/>
      <c r="W35" s="16"/>
      <c r="X35" s="15"/>
      <c r="Y35" s="16">
        <v>0.64</v>
      </c>
      <c r="Z35" s="16">
        <v>0.66</v>
      </c>
      <c r="AA35" s="16">
        <v>1.82</v>
      </c>
      <c r="AB35" s="16">
        <v>0.74</v>
      </c>
      <c r="AC35" s="16">
        <v>0.72</v>
      </c>
      <c r="AD35" s="16">
        <f>ROUND(Q35/O35,2)</f>
        <v>0.27</v>
      </c>
      <c r="AE35" s="17">
        <f>ROUND(Q35/(P35+O35),2)</f>
        <v>0.11</v>
      </c>
      <c r="AF35" s="18"/>
      <c r="AG35" s="18"/>
      <c r="AH35" s="18"/>
      <c r="AI35" s="18"/>
      <c r="AJ35" s="18"/>
      <c r="AK35" s="19" t="s">
        <v>46</v>
      </c>
    </row>
    <row r="36" spans="1:37" x14ac:dyDescent="0.2">
      <c r="A36" s="3"/>
      <c r="B36" s="21"/>
      <c r="C36" s="16"/>
      <c r="D36" s="16"/>
      <c r="E36" s="16"/>
      <c r="F36" s="16"/>
      <c r="G36" s="17"/>
      <c r="H36" s="21"/>
      <c r="I36" s="16"/>
      <c r="J36" s="16"/>
      <c r="K36" s="16"/>
      <c r="L36" s="16"/>
      <c r="M36" s="17"/>
      <c r="N36" s="22"/>
      <c r="O36" s="22"/>
      <c r="P36" s="22"/>
      <c r="Q36" s="22"/>
      <c r="R36" s="22"/>
      <c r="S36" s="22"/>
      <c r="T36" s="17"/>
      <c r="U36" s="16"/>
      <c r="V36" s="16"/>
      <c r="W36" s="16"/>
      <c r="X36" s="15"/>
      <c r="Y36" s="16"/>
      <c r="Z36" s="16"/>
      <c r="AA36" s="16"/>
      <c r="AB36" s="16"/>
      <c r="AC36" s="16"/>
      <c r="AD36" s="16"/>
      <c r="AE36" s="17"/>
      <c r="AF36" s="18"/>
      <c r="AG36" s="18"/>
      <c r="AH36" s="18"/>
      <c r="AI36" s="18"/>
      <c r="AJ36" s="18"/>
      <c r="AK36" s="19"/>
    </row>
    <row r="37" spans="1:37" ht="15.75" x14ac:dyDescent="0.25">
      <c r="A37" s="20" t="s">
        <v>5</v>
      </c>
      <c r="B37" s="21"/>
      <c r="C37" s="16"/>
      <c r="D37" s="16"/>
      <c r="E37" s="16"/>
      <c r="F37" s="16"/>
      <c r="G37" s="17"/>
      <c r="H37" s="21"/>
      <c r="I37" s="16"/>
      <c r="J37" s="16"/>
      <c r="K37" s="16"/>
      <c r="L37" s="16"/>
      <c r="M37" s="17"/>
      <c r="N37" s="22"/>
      <c r="O37" s="22"/>
      <c r="P37" s="22"/>
      <c r="Q37" s="22"/>
      <c r="R37" s="22"/>
      <c r="S37" s="22"/>
      <c r="T37" s="17"/>
      <c r="U37" s="16"/>
      <c r="V37" s="16"/>
      <c r="W37" s="16"/>
      <c r="X37" s="15"/>
      <c r="Y37" s="16"/>
      <c r="Z37" s="16"/>
      <c r="AA37" s="16"/>
      <c r="AB37" s="16"/>
      <c r="AC37" s="16"/>
      <c r="AD37" s="16"/>
      <c r="AE37" s="17"/>
      <c r="AF37" s="18"/>
      <c r="AG37" s="18"/>
      <c r="AH37" s="18"/>
      <c r="AI37" s="18"/>
      <c r="AJ37" s="18"/>
      <c r="AK37" s="19"/>
    </row>
    <row r="38" spans="1:37" x14ac:dyDescent="0.2">
      <c r="A38" s="23" t="s">
        <v>13</v>
      </c>
      <c r="B38" s="21">
        <v>34</v>
      </c>
      <c r="C38" s="16"/>
      <c r="D38" s="16"/>
      <c r="E38" s="16"/>
      <c r="F38" s="16"/>
      <c r="G38" s="17"/>
      <c r="H38" s="21"/>
      <c r="I38" s="16"/>
      <c r="J38" s="16"/>
      <c r="K38" s="16"/>
      <c r="L38" s="16"/>
      <c r="M38" s="17"/>
      <c r="N38" s="22">
        <v>42</v>
      </c>
      <c r="O38" s="22">
        <v>81</v>
      </c>
      <c r="P38" s="22">
        <v>114</v>
      </c>
      <c r="Q38" s="22">
        <v>40</v>
      </c>
      <c r="R38" s="22"/>
      <c r="S38" s="22"/>
      <c r="T38" s="17"/>
      <c r="U38" s="16"/>
      <c r="V38" s="16"/>
      <c r="W38" s="16"/>
      <c r="X38" s="15"/>
      <c r="Y38" s="16">
        <v>0.81</v>
      </c>
      <c r="Z38" s="16">
        <v>0.71</v>
      </c>
      <c r="AA38" s="16">
        <v>2.85</v>
      </c>
      <c r="AB38" s="16">
        <v>0.42</v>
      </c>
      <c r="AC38" s="16">
        <v>0.39</v>
      </c>
      <c r="AD38" s="16">
        <f t="shared" ref="AD38:AD39" si="5">ROUND(Q38/O38,2)</f>
        <v>0.49</v>
      </c>
      <c r="AE38" s="17">
        <f>ROUND(Q38/(P38+O38),2)</f>
        <v>0.21</v>
      </c>
      <c r="AF38" s="18"/>
      <c r="AG38" s="18"/>
      <c r="AH38" s="18"/>
      <c r="AI38" s="18"/>
      <c r="AJ38" s="18"/>
      <c r="AK38" s="19" t="s">
        <v>47</v>
      </c>
    </row>
    <row r="39" spans="1:37" x14ac:dyDescent="0.2">
      <c r="A39" s="23" t="s">
        <v>14</v>
      </c>
      <c r="B39" s="21">
        <v>70</v>
      </c>
      <c r="C39" s="16"/>
      <c r="D39" s="16"/>
      <c r="E39" s="16"/>
      <c r="F39" s="16"/>
      <c r="G39" s="17"/>
      <c r="H39" s="21"/>
      <c r="I39" s="16"/>
      <c r="J39" s="16"/>
      <c r="K39" s="16"/>
      <c r="L39" s="16"/>
      <c r="M39" s="17"/>
      <c r="N39" s="22">
        <v>87</v>
      </c>
      <c r="O39" s="22">
        <v>147</v>
      </c>
      <c r="P39" s="22">
        <v>187</v>
      </c>
      <c r="Q39" s="22">
        <v>58</v>
      </c>
      <c r="R39" s="22"/>
      <c r="S39" s="22"/>
      <c r="T39" s="17"/>
      <c r="U39" s="16"/>
      <c r="V39" s="16"/>
      <c r="W39" s="16"/>
      <c r="X39" s="15"/>
      <c r="Y39" s="16">
        <v>0.8</v>
      </c>
      <c r="Z39" s="16">
        <v>0.79</v>
      </c>
      <c r="AA39" s="16">
        <v>3.22</v>
      </c>
      <c r="AB39" s="16">
        <v>0.48</v>
      </c>
      <c r="AC39" s="16">
        <v>0.47</v>
      </c>
      <c r="AD39" s="16">
        <f t="shared" si="5"/>
        <v>0.39</v>
      </c>
      <c r="AE39" s="17">
        <f>ROUND(Q39/(P39+O39),2)</f>
        <v>0.17</v>
      </c>
      <c r="AF39" s="18"/>
      <c r="AG39" s="18"/>
      <c r="AH39" s="18"/>
      <c r="AI39" s="18"/>
      <c r="AJ39" s="18"/>
      <c r="AK39" s="19" t="s">
        <v>48</v>
      </c>
    </row>
    <row r="40" spans="1:37" x14ac:dyDescent="0.2">
      <c r="A40" s="23"/>
      <c r="B40" s="21"/>
      <c r="C40" s="16"/>
      <c r="D40" s="16"/>
      <c r="E40" s="16"/>
      <c r="F40" s="16"/>
      <c r="G40" s="17"/>
      <c r="H40" s="21"/>
      <c r="I40" s="16"/>
      <c r="J40" s="16"/>
      <c r="K40" s="16"/>
      <c r="L40" s="16"/>
      <c r="M40" s="17"/>
      <c r="N40" s="22"/>
      <c r="O40" s="22"/>
      <c r="P40" s="22"/>
      <c r="Q40" s="22"/>
      <c r="R40" s="22"/>
      <c r="S40" s="22"/>
      <c r="T40" s="17"/>
      <c r="U40" s="16"/>
      <c r="V40" s="16"/>
      <c r="W40" s="16"/>
      <c r="X40" s="15"/>
      <c r="Y40" s="16"/>
      <c r="Z40" s="16"/>
      <c r="AA40" s="16"/>
      <c r="AB40" s="16"/>
      <c r="AC40" s="16"/>
      <c r="AD40" s="16"/>
      <c r="AE40" s="17"/>
      <c r="AF40" s="18"/>
      <c r="AG40" s="18"/>
      <c r="AH40" s="18"/>
      <c r="AI40" s="18"/>
      <c r="AJ40" s="18"/>
      <c r="AK40" s="19"/>
    </row>
    <row r="41" spans="1:37" ht="15.75" x14ac:dyDescent="0.25">
      <c r="A41" s="20" t="s">
        <v>20</v>
      </c>
      <c r="B41" s="21"/>
      <c r="C41" s="16"/>
      <c r="D41" s="16"/>
      <c r="E41" s="16"/>
      <c r="F41" s="16"/>
      <c r="G41" s="17"/>
      <c r="H41" s="21"/>
      <c r="I41" s="16"/>
      <c r="J41" s="16"/>
      <c r="K41" s="16"/>
      <c r="L41" s="16"/>
      <c r="M41" s="17"/>
      <c r="N41" s="22"/>
      <c r="O41" s="22"/>
      <c r="P41" s="22"/>
      <c r="Q41" s="22"/>
      <c r="R41" s="22"/>
      <c r="S41" s="22"/>
      <c r="T41" s="17"/>
      <c r="U41" s="16"/>
      <c r="V41" s="16"/>
      <c r="W41" s="16"/>
      <c r="X41" s="15"/>
      <c r="Y41" s="16"/>
      <c r="Z41" s="16"/>
      <c r="AA41" s="16"/>
      <c r="AB41" s="16"/>
      <c r="AC41" s="16"/>
      <c r="AD41" s="16"/>
      <c r="AE41" s="17"/>
      <c r="AF41" s="18"/>
      <c r="AG41" s="18"/>
      <c r="AH41" s="18"/>
      <c r="AI41" s="18"/>
      <c r="AJ41" s="18"/>
      <c r="AK41" s="19"/>
    </row>
    <row r="42" spans="1:37" x14ac:dyDescent="0.2">
      <c r="A42" s="23" t="s">
        <v>19</v>
      </c>
      <c r="B42" s="21">
        <v>36</v>
      </c>
      <c r="C42" s="16">
        <v>18</v>
      </c>
      <c r="D42" s="16">
        <v>14.8</v>
      </c>
      <c r="E42" s="16">
        <v>4.5</v>
      </c>
      <c r="F42" s="16">
        <v>3</v>
      </c>
      <c r="G42" s="17">
        <v>11.5</v>
      </c>
      <c r="H42" s="21">
        <v>55</v>
      </c>
      <c r="I42" s="16">
        <v>9.5</v>
      </c>
      <c r="J42" s="16">
        <v>2.5</v>
      </c>
      <c r="K42" s="16">
        <f t="shared" ref="K42" si="6">H42-I42</f>
        <v>45.5</v>
      </c>
      <c r="L42" s="16">
        <v>4.5</v>
      </c>
      <c r="M42" s="17">
        <v>1.7</v>
      </c>
      <c r="N42" s="22">
        <v>45</v>
      </c>
      <c r="O42" s="22">
        <v>71</v>
      </c>
      <c r="P42" s="22">
        <v>83</v>
      </c>
      <c r="Q42" s="22">
        <v>30</v>
      </c>
      <c r="R42" s="22">
        <f>T42-S42</f>
        <v>39</v>
      </c>
      <c r="S42" s="22">
        <v>31</v>
      </c>
      <c r="T42" s="17">
        <v>70</v>
      </c>
      <c r="U42" s="16">
        <f>ROUND(B42/D42,2)</f>
        <v>2.4300000000000002</v>
      </c>
      <c r="V42" s="16">
        <f>(ROUND(L42/M42,2))*100</f>
        <v>265</v>
      </c>
      <c r="W42" s="16">
        <f>ROUND(R42/T42,2)</f>
        <v>0.56000000000000005</v>
      </c>
      <c r="X42" s="15">
        <f>ROUND(R42/S42,2)</f>
        <v>1.26</v>
      </c>
      <c r="Y42" s="16">
        <f>ROUND(B42/N42,2)</f>
        <v>0.8</v>
      </c>
      <c r="Z42" s="16">
        <f>ROUND(O42/P42,2)</f>
        <v>0.86</v>
      </c>
      <c r="AA42" s="16">
        <f>ROUND(P42/Q42,2)</f>
        <v>2.77</v>
      </c>
      <c r="AB42" s="16">
        <f>ROUND(B42/O42,2)</f>
        <v>0.51</v>
      </c>
      <c r="AC42" s="16">
        <f>ROUND((B42+N42)/(O42+P42),2)</f>
        <v>0.53</v>
      </c>
      <c r="AD42" s="16">
        <f>ROUND(Q42/O42,2)</f>
        <v>0.42</v>
      </c>
      <c r="AE42" s="17">
        <f>ROUND(Q42/(P42+O42),2)</f>
        <v>0.19</v>
      </c>
      <c r="AF42" s="18">
        <f>ROUND((C42/B42)*100,2)</f>
        <v>50</v>
      </c>
      <c r="AG42" s="18">
        <f>ROUND((F42/B42)*100,2)</f>
        <v>8.33</v>
      </c>
      <c r="AH42" s="18">
        <f>ROUND((G42/B42)*100,2)</f>
        <v>31.94</v>
      </c>
      <c r="AI42" s="18">
        <f>ROUND((I42/K42)*100,2)</f>
        <v>20.88</v>
      </c>
      <c r="AJ42" s="18">
        <f>ROUND((J42/K42)*100,2)</f>
        <v>5.49</v>
      </c>
      <c r="AK42" s="19" t="s">
        <v>31</v>
      </c>
    </row>
    <row r="43" spans="1:37" x14ac:dyDescent="0.2">
      <c r="A43" s="23"/>
      <c r="B43" s="21"/>
      <c r="C43" s="16"/>
      <c r="D43" s="16"/>
      <c r="E43" s="16"/>
      <c r="F43" s="16"/>
      <c r="G43" s="17"/>
      <c r="H43" s="21"/>
      <c r="I43" s="16"/>
      <c r="J43" s="16"/>
      <c r="K43" s="16"/>
      <c r="L43" s="16"/>
      <c r="M43" s="17"/>
      <c r="N43" s="22"/>
      <c r="O43" s="22"/>
      <c r="P43" s="22"/>
      <c r="Q43" s="22"/>
      <c r="R43" s="22"/>
      <c r="S43" s="22"/>
      <c r="T43" s="17"/>
      <c r="U43" s="16"/>
      <c r="V43" s="16"/>
      <c r="W43" s="16"/>
      <c r="X43" s="15"/>
      <c r="Y43" s="16"/>
      <c r="Z43" s="16"/>
      <c r="AA43" s="16"/>
      <c r="AB43" s="16"/>
      <c r="AC43" s="16"/>
      <c r="AD43" s="16"/>
      <c r="AE43" s="17"/>
      <c r="AF43" s="18"/>
      <c r="AG43" s="18"/>
      <c r="AH43" s="18"/>
      <c r="AI43" s="18"/>
      <c r="AJ43" s="18"/>
      <c r="AK43" s="19"/>
    </row>
    <row r="44" spans="1:37" ht="15.75" x14ac:dyDescent="0.25">
      <c r="A44" s="20" t="s">
        <v>165</v>
      </c>
      <c r="B44" s="21"/>
      <c r="C44" s="16"/>
      <c r="D44" s="16"/>
      <c r="E44" s="16"/>
      <c r="F44" s="16"/>
      <c r="G44" s="17"/>
      <c r="H44" s="21"/>
      <c r="I44" s="16"/>
      <c r="J44" s="16"/>
      <c r="K44" s="16"/>
      <c r="L44" s="16"/>
      <c r="M44" s="17"/>
      <c r="N44" s="22"/>
      <c r="O44" s="22"/>
      <c r="P44" s="22"/>
      <c r="Q44" s="22"/>
      <c r="R44" s="22"/>
      <c r="S44" s="22"/>
      <c r="T44" s="17"/>
      <c r="U44" s="16"/>
      <c r="V44" s="16"/>
      <c r="W44" s="16"/>
      <c r="X44" s="15"/>
      <c r="Y44" s="16"/>
      <c r="Z44" s="16"/>
      <c r="AA44" s="16"/>
      <c r="AB44" s="16"/>
      <c r="AC44" s="16"/>
      <c r="AD44" s="16"/>
      <c r="AE44" s="17"/>
      <c r="AF44" s="18"/>
      <c r="AG44" s="18"/>
      <c r="AH44" s="18"/>
      <c r="AI44" s="18"/>
      <c r="AJ44" s="18"/>
      <c r="AK44" s="19"/>
    </row>
    <row r="45" spans="1:37" x14ac:dyDescent="0.2">
      <c r="A45" s="23" t="s">
        <v>18</v>
      </c>
      <c r="B45" s="21">
        <v>48</v>
      </c>
      <c r="C45" s="16">
        <v>25</v>
      </c>
      <c r="D45" s="16">
        <v>9</v>
      </c>
      <c r="E45" s="16">
        <v>6</v>
      </c>
      <c r="F45" s="16">
        <v>4</v>
      </c>
      <c r="G45" s="17">
        <v>14</v>
      </c>
      <c r="H45" s="21">
        <v>56</v>
      </c>
      <c r="I45" s="16">
        <v>13.3</v>
      </c>
      <c r="J45" s="16">
        <v>3.5</v>
      </c>
      <c r="K45" s="16">
        <f t="shared" ref="K45" si="7">H45-I45</f>
        <v>42.7</v>
      </c>
      <c r="L45" s="16">
        <v>4</v>
      </c>
      <c r="M45" s="17">
        <v>2.2000000000000002</v>
      </c>
      <c r="N45" s="22">
        <v>43</v>
      </c>
      <c r="O45" s="22">
        <v>69</v>
      </c>
      <c r="P45" s="22">
        <v>70</v>
      </c>
      <c r="Q45" s="22">
        <v>28</v>
      </c>
      <c r="R45" s="22">
        <f>T45-S45</f>
        <v>40</v>
      </c>
      <c r="S45" s="22">
        <v>31</v>
      </c>
      <c r="T45" s="17">
        <v>71</v>
      </c>
      <c r="U45" s="16">
        <f>ROUND(B45/D45,2)</f>
        <v>5.33</v>
      </c>
      <c r="V45" s="16">
        <f>(ROUND(L45/M45,2))*100</f>
        <v>182</v>
      </c>
      <c r="W45" s="16">
        <f>ROUND(R45/T45,2)</f>
        <v>0.56000000000000005</v>
      </c>
      <c r="X45" s="15">
        <f>ROUND(R45/S45,2)</f>
        <v>1.29</v>
      </c>
      <c r="Y45" s="16">
        <f>ROUND(B45/N45,2)</f>
        <v>1.1200000000000001</v>
      </c>
      <c r="Z45" s="16">
        <f>ROUND(O45/P45,2)</f>
        <v>0.99</v>
      </c>
      <c r="AA45" s="16">
        <f>ROUND(P45/Q45,2)</f>
        <v>2.5</v>
      </c>
      <c r="AB45" s="16">
        <f>ROUND(B45/O45,2)</f>
        <v>0.7</v>
      </c>
      <c r="AC45" s="16">
        <f>ROUND((B45+N45)/(O45+P45),2)</f>
        <v>0.65</v>
      </c>
      <c r="AD45" s="16">
        <f>ROUND(Q45/O45,2)</f>
        <v>0.41</v>
      </c>
      <c r="AE45" s="17">
        <f>ROUND(Q45/(P45+O45),2)</f>
        <v>0.2</v>
      </c>
      <c r="AF45" s="18">
        <f>ROUND((C45/B45)*100,2)</f>
        <v>52.08</v>
      </c>
      <c r="AG45" s="18">
        <f>ROUND((F45/B45)*100,2)</f>
        <v>8.33</v>
      </c>
      <c r="AH45" s="18">
        <f>ROUND((G45/B45)*100,2)</f>
        <v>29.17</v>
      </c>
      <c r="AI45" s="18">
        <f>ROUND((I45/K45)*100,2)</f>
        <v>31.15</v>
      </c>
      <c r="AJ45" s="18">
        <f>ROUND((J45/K45)*100,2)</f>
        <v>8.1999999999999993</v>
      </c>
      <c r="AK45" s="19" t="s">
        <v>30</v>
      </c>
    </row>
    <row r="46" spans="1:37" x14ac:dyDescent="0.2">
      <c r="A46" s="23"/>
      <c r="B46" s="21"/>
      <c r="C46" s="16"/>
      <c r="D46" s="16"/>
      <c r="E46" s="16"/>
      <c r="F46" s="16"/>
      <c r="G46" s="17"/>
      <c r="H46" s="21"/>
      <c r="I46" s="16"/>
      <c r="J46" s="16"/>
      <c r="K46" s="16"/>
      <c r="L46" s="16"/>
      <c r="M46" s="17"/>
      <c r="N46" s="22"/>
      <c r="O46" s="22"/>
      <c r="P46" s="22"/>
      <c r="Q46" s="22"/>
      <c r="R46" s="22"/>
      <c r="S46" s="22"/>
      <c r="T46" s="17"/>
      <c r="U46" s="16"/>
      <c r="V46" s="16"/>
      <c r="W46" s="16"/>
      <c r="X46" s="15"/>
      <c r="Y46" s="16"/>
      <c r="Z46" s="16"/>
      <c r="AA46" s="16"/>
      <c r="AB46" s="16"/>
      <c r="AC46" s="16"/>
      <c r="AD46" s="16"/>
      <c r="AE46" s="17"/>
      <c r="AF46" s="18"/>
      <c r="AG46" s="18"/>
      <c r="AH46" s="18"/>
      <c r="AI46" s="18"/>
      <c r="AJ46" s="18"/>
      <c r="AK46" s="19"/>
    </row>
    <row r="47" spans="1:37" ht="15.75" x14ac:dyDescent="0.25">
      <c r="A47" s="20" t="s">
        <v>23</v>
      </c>
      <c r="B47" s="21"/>
      <c r="C47" s="16"/>
      <c r="D47" s="16"/>
      <c r="E47" s="16"/>
      <c r="F47" s="16"/>
      <c r="G47" s="17"/>
      <c r="H47" s="21"/>
      <c r="I47" s="16"/>
      <c r="J47" s="16"/>
      <c r="K47" s="16"/>
      <c r="L47" s="16"/>
      <c r="M47" s="17"/>
      <c r="N47" s="22"/>
      <c r="O47" s="22"/>
      <c r="P47" s="22"/>
      <c r="Q47" s="22"/>
      <c r="R47" s="22"/>
      <c r="S47" s="22"/>
      <c r="T47" s="17"/>
      <c r="U47" s="16"/>
      <c r="V47" s="16"/>
      <c r="W47" s="16"/>
      <c r="X47" s="15"/>
      <c r="Y47" s="16"/>
      <c r="Z47" s="16"/>
      <c r="AA47" s="16"/>
      <c r="AB47" s="16"/>
      <c r="AC47" s="16"/>
      <c r="AD47" s="16"/>
      <c r="AE47" s="17"/>
      <c r="AF47" s="18"/>
      <c r="AG47" s="18"/>
      <c r="AH47" s="18"/>
      <c r="AI47" s="18"/>
      <c r="AJ47" s="18"/>
      <c r="AK47" s="19"/>
    </row>
    <row r="48" spans="1:37" x14ac:dyDescent="0.2">
      <c r="A48" s="23" t="s">
        <v>24</v>
      </c>
      <c r="B48" s="21">
        <v>35</v>
      </c>
      <c r="C48" s="16">
        <v>15</v>
      </c>
      <c r="D48" s="16">
        <v>12</v>
      </c>
      <c r="E48" s="16">
        <v>4</v>
      </c>
      <c r="F48" s="16">
        <v>3</v>
      </c>
      <c r="G48" s="17">
        <v>10</v>
      </c>
      <c r="H48" s="21">
        <v>70</v>
      </c>
      <c r="I48" s="16">
        <v>11</v>
      </c>
      <c r="J48" s="16">
        <v>2.5</v>
      </c>
      <c r="K48" s="16">
        <f t="shared" ref="K48" si="8">H48-I48</f>
        <v>59</v>
      </c>
      <c r="L48" s="16">
        <v>4</v>
      </c>
      <c r="M48" s="17">
        <v>1.1000000000000001</v>
      </c>
      <c r="N48" s="22">
        <v>37</v>
      </c>
      <c r="O48" s="22">
        <v>48</v>
      </c>
      <c r="P48" s="22">
        <v>48</v>
      </c>
      <c r="Q48" s="22"/>
      <c r="R48" s="22">
        <f>T48-S48</f>
        <v>32</v>
      </c>
      <c r="S48" s="22">
        <v>15</v>
      </c>
      <c r="T48" s="17">
        <v>47</v>
      </c>
      <c r="U48" s="16">
        <f>ROUND(B48/D48,2)</f>
        <v>2.92</v>
      </c>
      <c r="V48" s="16">
        <f>(ROUND(L48/M48,2))*100</f>
        <v>364</v>
      </c>
      <c r="W48" s="16">
        <f>ROUND(R48/T48,2)</f>
        <v>0.68</v>
      </c>
      <c r="X48" s="15">
        <f>ROUND(R48/S48,2)</f>
        <v>2.13</v>
      </c>
      <c r="Y48" s="16">
        <f>ROUND(B48/N48,2)</f>
        <v>0.95</v>
      </c>
      <c r="Z48" s="16">
        <f>ROUND(O48/P48,2)</f>
        <v>1</v>
      </c>
      <c r="AA48" s="16"/>
      <c r="AB48" s="16">
        <f>ROUND(B48/O48,2)</f>
        <v>0.73</v>
      </c>
      <c r="AC48" s="16">
        <f>ROUND((B48+N48)/(O48+P48),2)</f>
        <v>0.75</v>
      </c>
      <c r="AD48" s="16">
        <f>ROUND(Q48/O48,2)</f>
        <v>0</v>
      </c>
      <c r="AE48" s="17">
        <f>ROUND(Q48/(P48+O48),2)</f>
        <v>0</v>
      </c>
      <c r="AF48" s="18">
        <f>ROUND((C48/B48)*100,2)</f>
        <v>42.86</v>
      </c>
      <c r="AG48" s="18">
        <f>ROUND((F48/B48)*100,2)</f>
        <v>8.57</v>
      </c>
      <c r="AH48" s="18">
        <f>ROUND((G48/B48)*100,2)</f>
        <v>28.57</v>
      </c>
      <c r="AI48" s="18">
        <f>ROUND((I48/K48)*100,2)</f>
        <v>18.64</v>
      </c>
      <c r="AJ48" s="18">
        <f>ROUND((J48/K48)*100,2)</f>
        <v>4.24</v>
      </c>
      <c r="AK48" s="19">
        <v>700</v>
      </c>
    </row>
    <row r="49" spans="1:37" x14ac:dyDescent="0.2">
      <c r="A49" s="23"/>
      <c r="B49" s="21"/>
      <c r="C49" s="16"/>
      <c r="D49" s="16"/>
      <c r="E49" s="16"/>
      <c r="F49" s="16"/>
      <c r="G49" s="17"/>
      <c r="H49" s="21"/>
      <c r="I49" s="16"/>
      <c r="J49" s="16"/>
      <c r="K49" s="16"/>
      <c r="L49" s="16"/>
      <c r="M49" s="17"/>
      <c r="N49" s="22"/>
      <c r="O49" s="22"/>
      <c r="P49" s="22"/>
      <c r="Q49" s="22"/>
      <c r="R49" s="22"/>
      <c r="S49" s="22"/>
      <c r="T49" s="17"/>
      <c r="U49" s="16"/>
      <c r="V49" s="16"/>
      <c r="W49" s="16"/>
      <c r="X49" s="15"/>
      <c r="Y49" s="16"/>
      <c r="Z49" s="16"/>
      <c r="AA49" s="16"/>
      <c r="AB49" s="16"/>
      <c r="AC49" s="16"/>
      <c r="AD49" s="16"/>
      <c r="AE49" s="17"/>
      <c r="AF49" s="18"/>
      <c r="AG49" s="18"/>
      <c r="AH49" s="18"/>
      <c r="AI49" s="18"/>
      <c r="AJ49" s="18"/>
      <c r="AK49" s="19"/>
    </row>
    <row r="50" spans="1:37" ht="15.75" x14ac:dyDescent="0.25">
      <c r="A50" s="20" t="s">
        <v>25</v>
      </c>
      <c r="B50" s="21"/>
      <c r="C50" s="16"/>
      <c r="D50" s="16"/>
      <c r="E50" s="16"/>
      <c r="F50" s="16"/>
      <c r="G50" s="17"/>
      <c r="H50" s="21"/>
      <c r="I50" s="16"/>
      <c r="J50" s="16"/>
      <c r="K50" s="16"/>
      <c r="L50" s="16"/>
      <c r="M50" s="17"/>
      <c r="N50" s="22"/>
      <c r="O50" s="22"/>
      <c r="P50" s="22"/>
      <c r="Q50" s="22"/>
      <c r="R50" s="22"/>
      <c r="S50" s="22"/>
      <c r="T50" s="17"/>
      <c r="U50" s="16"/>
      <c r="V50" s="16"/>
      <c r="W50" s="16"/>
      <c r="X50" s="15"/>
      <c r="Y50" s="16"/>
      <c r="Z50" s="16"/>
      <c r="AA50" s="16"/>
      <c r="AB50" s="16"/>
      <c r="AC50" s="16"/>
      <c r="AD50" s="16"/>
      <c r="AE50" s="17"/>
      <c r="AF50" s="18"/>
      <c r="AG50" s="18"/>
      <c r="AH50" s="18"/>
      <c r="AI50" s="18"/>
      <c r="AJ50" s="18"/>
      <c r="AK50" s="19"/>
    </row>
    <row r="51" spans="1:37" x14ac:dyDescent="0.2">
      <c r="A51" s="23" t="s">
        <v>26</v>
      </c>
      <c r="B51" s="21">
        <v>65</v>
      </c>
      <c r="C51" s="16">
        <v>30</v>
      </c>
      <c r="D51" s="16">
        <v>17.399999999999999</v>
      </c>
      <c r="E51" s="16">
        <v>5</v>
      </c>
      <c r="F51" s="16">
        <v>5.5</v>
      </c>
      <c r="G51" s="17">
        <v>19</v>
      </c>
      <c r="H51" s="21">
        <v>87</v>
      </c>
      <c r="I51" s="16">
        <v>10</v>
      </c>
      <c r="J51" s="16">
        <v>3</v>
      </c>
      <c r="K51" s="16">
        <f t="shared" ref="K51" si="9">H51-I51</f>
        <v>77</v>
      </c>
      <c r="L51" s="16">
        <v>8</v>
      </c>
      <c r="M51" s="17">
        <v>2.1</v>
      </c>
      <c r="N51" s="22">
        <v>76</v>
      </c>
      <c r="O51" s="22">
        <v>87</v>
      </c>
      <c r="P51" s="22">
        <v>87</v>
      </c>
      <c r="Q51" s="22">
        <v>21</v>
      </c>
      <c r="R51" s="22">
        <f>T51-S51</f>
        <v>51</v>
      </c>
      <c r="S51" s="22">
        <v>30</v>
      </c>
      <c r="T51" s="17">
        <v>81</v>
      </c>
      <c r="U51" s="16">
        <f>ROUND(B51/D51,2)</f>
        <v>3.74</v>
      </c>
      <c r="V51" s="16">
        <f>(ROUND(L51/M51,2))*100</f>
        <v>381</v>
      </c>
      <c r="W51" s="16">
        <f>ROUND(R51/T51,2)</f>
        <v>0.63</v>
      </c>
      <c r="X51" s="15">
        <f>ROUND(R51/S51,2)</f>
        <v>1.7</v>
      </c>
      <c r="Y51" s="16">
        <f>ROUND(B51/N51,2)</f>
        <v>0.86</v>
      </c>
      <c r="Z51" s="16">
        <f>ROUND(O51/P51,2)</f>
        <v>1</v>
      </c>
      <c r="AA51" s="16"/>
      <c r="AB51" s="16">
        <f>ROUND(B51/O51,2)</f>
        <v>0.75</v>
      </c>
      <c r="AC51" s="16">
        <f>ROUND((B51+N51)/(O51+P51),2)</f>
        <v>0.81</v>
      </c>
      <c r="AD51" s="16">
        <f>ROUND(Q51/O51,2)</f>
        <v>0.24</v>
      </c>
      <c r="AE51" s="17">
        <f>ROUND(Q51/(P51+O51),2)</f>
        <v>0.12</v>
      </c>
      <c r="AF51" s="18">
        <f>ROUND((C51/B51)*100,2)</f>
        <v>46.15</v>
      </c>
      <c r="AG51" s="18">
        <f>ROUND((F51/B51)*100,2)</f>
        <v>8.4600000000000009</v>
      </c>
      <c r="AH51" s="18">
        <f>ROUND((G51/B51)*100,2)</f>
        <v>29.23</v>
      </c>
      <c r="AI51" s="18">
        <f>ROUND((I51/K51)*100,2)</f>
        <v>12.99</v>
      </c>
      <c r="AJ51" s="18">
        <f>ROUND((J51/K51)*100,2)</f>
        <v>3.9</v>
      </c>
      <c r="AK51" s="19" t="s">
        <v>32</v>
      </c>
    </row>
    <row r="52" spans="1:37" ht="15.75" x14ac:dyDescent="0.25">
      <c r="A52" s="20"/>
      <c r="B52" s="21"/>
      <c r="C52" s="16"/>
      <c r="D52" s="16"/>
      <c r="E52" s="16"/>
      <c r="F52" s="16"/>
      <c r="G52" s="17"/>
      <c r="H52" s="21"/>
      <c r="I52" s="16"/>
      <c r="J52" s="16"/>
      <c r="K52" s="16"/>
      <c r="L52" s="16"/>
      <c r="M52" s="17"/>
      <c r="N52" s="22"/>
      <c r="O52" s="22"/>
      <c r="P52" s="22"/>
      <c r="Q52" s="22"/>
      <c r="R52" s="22"/>
      <c r="S52" s="22"/>
      <c r="T52" s="17"/>
      <c r="U52" s="16"/>
      <c r="V52" s="16"/>
      <c r="W52" s="16"/>
      <c r="X52" s="15"/>
      <c r="Y52" s="16"/>
      <c r="Z52" s="16"/>
      <c r="AA52" s="16"/>
      <c r="AB52" s="16"/>
      <c r="AC52" s="16"/>
      <c r="AD52" s="16"/>
      <c r="AE52" s="17"/>
      <c r="AF52" s="18"/>
      <c r="AG52" s="18"/>
      <c r="AH52" s="18"/>
      <c r="AI52" s="18"/>
      <c r="AJ52" s="18"/>
      <c r="AK52" s="19"/>
    </row>
    <row r="53" spans="1:37" ht="15.75" x14ac:dyDescent="0.25">
      <c r="A53" s="10" t="s">
        <v>7</v>
      </c>
      <c r="B53" s="21"/>
      <c r="C53" s="16"/>
      <c r="D53" s="16"/>
      <c r="E53" s="16"/>
      <c r="F53" s="16"/>
      <c r="G53" s="17"/>
      <c r="H53" s="21"/>
      <c r="I53" s="16"/>
      <c r="J53" s="16"/>
      <c r="K53" s="16"/>
      <c r="L53" s="16"/>
      <c r="M53" s="17"/>
      <c r="N53" s="22"/>
      <c r="O53" s="22"/>
      <c r="P53" s="22"/>
      <c r="Q53" s="22"/>
      <c r="R53" s="22"/>
      <c r="S53" s="22"/>
      <c r="T53" s="17"/>
      <c r="U53" s="16"/>
      <c r="V53" s="16"/>
      <c r="W53" s="16"/>
      <c r="X53" s="15"/>
      <c r="Y53" s="16"/>
      <c r="Z53" s="16"/>
      <c r="AA53" s="16"/>
      <c r="AB53" s="16"/>
      <c r="AC53" s="16"/>
      <c r="AD53" s="16"/>
      <c r="AE53" s="17"/>
      <c r="AF53" s="18"/>
      <c r="AG53" s="18"/>
      <c r="AH53" s="18"/>
      <c r="AI53" s="18"/>
      <c r="AJ53" s="18"/>
      <c r="AK53" s="19"/>
    </row>
    <row r="54" spans="1:37" ht="15.75" x14ac:dyDescent="0.25">
      <c r="A54" s="20" t="s">
        <v>8</v>
      </c>
      <c r="B54" s="21"/>
      <c r="C54" s="16"/>
      <c r="D54" s="16"/>
      <c r="E54" s="16"/>
      <c r="F54" s="16"/>
      <c r="G54" s="17"/>
      <c r="H54" s="21"/>
      <c r="I54" s="16"/>
      <c r="J54" s="16"/>
      <c r="K54" s="16"/>
      <c r="L54" s="16"/>
      <c r="M54" s="17"/>
      <c r="N54" s="22"/>
      <c r="O54" s="22"/>
      <c r="P54" s="22"/>
      <c r="Q54" s="22"/>
      <c r="R54" s="22"/>
      <c r="S54" s="22"/>
      <c r="T54" s="17"/>
      <c r="U54" s="16"/>
      <c r="V54" s="16"/>
      <c r="W54" s="16"/>
      <c r="X54" s="15"/>
      <c r="Y54" s="16"/>
      <c r="Z54" s="16"/>
      <c r="AA54" s="16"/>
      <c r="AB54" s="16"/>
      <c r="AC54" s="16"/>
      <c r="AD54" s="16"/>
      <c r="AE54" s="17"/>
      <c r="AF54" s="18"/>
      <c r="AG54" s="18"/>
      <c r="AH54" s="18"/>
      <c r="AI54" s="18"/>
      <c r="AJ54" s="18"/>
      <c r="AK54" s="19"/>
    </row>
    <row r="55" spans="1:37" x14ac:dyDescent="0.2">
      <c r="A55" s="23" t="s">
        <v>15</v>
      </c>
      <c r="B55" s="21">
        <v>11.7</v>
      </c>
      <c r="C55" s="16"/>
      <c r="D55" s="16"/>
      <c r="E55" s="16"/>
      <c r="F55" s="16"/>
      <c r="G55" s="17"/>
      <c r="H55" s="21"/>
      <c r="I55" s="16"/>
      <c r="J55" s="16"/>
      <c r="K55" s="16"/>
      <c r="L55" s="16"/>
      <c r="M55" s="17"/>
      <c r="N55" s="22">
        <v>14.9</v>
      </c>
      <c r="O55" s="22">
        <v>23.9</v>
      </c>
      <c r="P55" s="22">
        <v>34.299999999999997</v>
      </c>
      <c r="Q55" s="22">
        <v>17</v>
      </c>
      <c r="R55" s="22"/>
      <c r="S55" s="22"/>
      <c r="T55" s="17"/>
      <c r="U55" s="16"/>
      <c r="V55" s="16"/>
      <c r="W55" s="16"/>
      <c r="X55" s="15"/>
      <c r="Y55" s="16">
        <v>0.78</v>
      </c>
      <c r="Z55" s="16">
        <v>0.7</v>
      </c>
      <c r="AA55" s="16">
        <v>2.0299999999999998</v>
      </c>
      <c r="AB55" s="16">
        <v>0.49</v>
      </c>
      <c r="AC55" s="16">
        <v>0.46</v>
      </c>
      <c r="AD55" s="16">
        <f>ROUND(Q55/O55,2)</f>
        <v>0.71</v>
      </c>
      <c r="AE55" s="17">
        <f>ROUND(Q55/(P55+O55),2)</f>
        <v>0.28999999999999998</v>
      </c>
      <c r="AF55" s="18"/>
      <c r="AG55" s="18"/>
      <c r="AH55" s="18"/>
      <c r="AI55" s="18"/>
      <c r="AJ55" s="18"/>
      <c r="AK55" s="19" t="s">
        <v>49</v>
      </c>
    </row>
    <row r="56" spans="1:37" x14ac:dyDescent="0.2">
      <c r="A56" s="3"/>
      <c r="B56" s="21"/>
      <c r="C56" s="16"/>
      <c r="D56" s="16"/>
      <c r="E56" s="16"/>
      <c r="F56" s="16"/>
      <c r="G56" s="17"/>
      <c r="H56" s="21"/>
      <c r="I56" s="16"/>
      <c r="J56" s="16"/>
      <c r="K56" s="16"/>
      <c r="L56" s="16"/>
      <c r="M56" s="17"/>
      <c r="N56" s="22"/>
      <c r="O56" s="22"/>
      <c r="P56" s="22"/>
      <c r="Q56" s="22"/>
      <c r="R56" s="22"/>
      <c r="S56" s="22"/>
      <c r="T56" s="17"/>
      <c r="U56" s="16"/>
      <c r="V56" s="16"/>
      <c r="W56" s="16"/>
      <c r="X56" s="15"/>
      <c r="Y56" s="16"/>
      <c r="Z56" s="16"/>
      <c r="AA56" s="16"/>
      <c r="AB56" s="16"/>
      <c r="AC56" s="16"/>
      <c r="AD56" s="16"/>
      <c r="AE56" s="17"/>
      <c r="AF56" s="18"/>
      <c r="AG56" s="18"/>
      <c r="AH56" s="18"/>
      <c r="AI56" s="18"/>
      <c r="AJ56" s="18"/>
      <c r="AK56" s="19"/>
    </row>
    <row r="57" spans="1:37" ht="15.75" x14ac:dyDescent="0.25">
      <c r="A57" s="20" t="s">
        <v>9</v>
      </c>
      <c r="B57" s="21"/>
      <c r="C57" s="16"/>
      <c r="D57" s="16"/>
      <c r="E57" s="16"/>
      <c r="F57" s="16"/>
      <c r="G57" s="17"/>
      <c r="H57" s="21"/>
      <c r="I57" s="16"/>
      <c r="J57" s="16"/>
      <c r="K57" s="16"/>
      <c r="L57" s="16"/>
      <c r="M57" s="17"/>
      <c r="N57" s="22"/>
      <c r="O57" s="22"/>
      <c r="P57" s="22"/>
      <c r="Q57" s="22"/>
      <c r="R57" s="22"/>
      <c r="S57" s="22"/>
      <c r="T57" s="17"/>
      <c r="U57" s="16"/>
      <c r="V57" s="16"/>
      <c r="W57" s="16"/>
      <c r="X57" s="15"/>
      <c r="Y57" s="16"/>
      <c r="Z57" s="16"/>
      <c r="AA57" s="16"/>
      <c r="AB57" s="16"/>
      <c r="AC57" s="16"/>
      <c r="AD57" s="16"/>
      <c r="AE57" s="17"/>
      <c r="AF57" s="18"/>
      <c r="AG57" s="18"/>
      <c r="AH57" s="18"/>
      <c r="AI57" s="18"/>
      <c r="AJ57" s="18"/>
      <c r="AK57" s="19"/>
    </row>
    <row r="58" spans="1:37" x14ac:dyDescent="0.2">
      <c r="A58" s="23" t="s">
        <v>16</v>
      </c>
      <c r="B58" s="21">
        <v>14.3</v>
      </c>
      <c r="C58" s="16"/>
      <c r="D58" s="16"/>
      <c r="E58" s="16"/>
      <c r="F58" s="16"/>
      <c r="G58" s="17"/>
      <c r="H58" s="21"/>
      <c r="I58" s="16"/>
      <c r="J58" s="16"/>
      <c r="K58" s="16"/>
      <c r="L58" s="16"/>
      <c r="M58" s="17"/>
      <c r="N58" s="22">
        <v>17.7</v>
      </c>
      <c r="O58" s="22">
        <v>34.1</v>
      </c>
      <c r="P58" s="22">
        <v>49.8</v>
      </c>
      <c r="Q58" s="22">
        <v>32.5</v>
      </c>
      <c r="R58" s="22"/>
      <c r="S58" s="22"/>
      <c r="T58" s="17"/>
      <c r="U58" s="16"/>
      <c r="V58" s="16"/>
      <c r="W58" s="16"/>
      <c r="X58" s="15"/>
      <c r="Y58" s="16">
        <v>0.81</v>
      </c>
      <c r="Z58" s="16">
        <v>0.68</v>
      </c>
      <c r="AA58" s="16">
        <v>1.53</v>
      </c>
      <c r="AB58" s="16">
        <v>0.42</v>
      </c>
      <c r="AC58" s="16">
        <v>0.38</v>
      </c>
      <c r="AD58" s="16">
        <f>ROUND(Q58/O58,2)</f>
        <v>0.95</v>
      </c>
      <c r="AE58" s="17">
        <f>ROUND(Q58/(P58+O58),2)</f>
        <v>0.39</v>
      </c>
      <c r="AF58" s="18"/>
      <c r="AG58" s="18"/>
      <c r="AH58" s="18"/>
      <c r="AI58" s="18"/>
      <c r="AJ58" s="18"/>
      <c r="AK58" s="19">
        <v>52</v>
      </c>
    </row>
    <row r="59" spans="1:37" x14ac:dyDescent="0.2">
      <c r="A59" s="3" t="s">
        <v>158</v>
      </c>
      <c r="B59" s="21">
        <v>15.7</v>
      </c>
      <c r="C59" s="16"/>
      <c r="D59" s="16"/>
      <c r="E59" s="16"/>
      <c r="F59" s="16"/>
      <c r="G59" s="17"/>
      <c r="H59" s="21"/>
      <c r="I59" s="16"/>
      <c r="J59" s="16"/>
      <c r="K59" s="16"/>
      <c r="L59" s="16"/>
      <c r="M59" s="17"/>
      <c r="N59" s="22"/>
      <c r="O59" s="22">
        <v>39.5</v>
      </c>
      <c r="P59" s="22">
        <v>58.3</v>
      </c>
      <c r="Q59" s="22">
        <v>40</v>
      </c>
      <c r="R59" s="22"/>
      <c r="S59" s="22"/>
      <c r="T59" s="17"/>
      <c r="U59" s="16"/>
      <c r="V59" s="16"/>
      <c r="W59" s="16"/>
      <c r="X59" s="15"/>
      <c r="Y59" s="16"/>
      <c r="Z59" s="16">
        <v>0.68</v>
      </c>
      <c r="AA59" s="16">
        <v>1.46</v>
      </c>
      <c r="AB59" s="16">
        <v>0.4</v>
      </c>
      <c r="AC59" s="16"/>
      <c r="AD59" s="16">
        <f>ROUND(Q59/O59,2)</f>
        <v>1.01</v>
      </c>
      <c r="AE59" s="17">
        <f>ROUND(Q59/(P59+O59),2)</f>
        <v>0.41</v>
      </c>
      <c r="AF59" s="18"/>
      <c r="AG59" s="18"/>
      <c r="AH59" s="18"/>
      <c r="AI59" s="18"/>
      <c r="AJ59" s="18"/>
      <c r="AK59" s="19" t="s">
        <v>50</v>
      </c>
    </row>
    <row r="60" spans="1:37" x14ac:dyDescent="0.2">
      <c r="A60" s="3"/>
      <c r="B60" s="21"/>
      <c r="C60" s="16"/>
      <c r="D60" s="16"/>
      <c r="E60" s="16"/>
      <c r="F60" s="16"/>
      <c r="G60" s="17"/>
      <c r="H60" s="21"/>
      <c r="I60" s="16"/>
      <c r="J60" s="16"/>
      <c r="K60" s="16"/>
      <c r="L60" s="16"/>
      <c r="M60" s="17"/>
      <c r="N60" s="22"/>
      <c r="O60" s="22"/>
      <c r="P60" s="22"/>
      <c r="Q60" s="22"/>
      <c r="R60" s="22"/>
      <c r="S60" s="22"/>
      <c r="T60" s="17"/>
      <c r="U60" s="16"/>
      <c r="V60" s="16"/>
      <c r="W60" s="16"/>
      <c r="X60" s="15"/>
      <c r="Y60" s="16"/>
      <c r="Z60" s="16"/>
      <c r="AA60" s="16"/>
      <c r="AB60" s="16"/>
      <c r="AC60" s="16"/>
      <c r="AD60" s="16"/>
      <c r="AE60" s="17"/>
      <c r="AF60" s="18"/>
      <c r="AG60" s="18"/>
      <c r="AH60" s="18"/>
      <c r="AI60" s="18"/>
      <c r="AJ60" s="18"/>
      <c r="AK60" s="19"/>
    </row>
    <row r="61" spans="1:37" ht="15.75" x14ac:dyDescent="0.25">
      <c r="A61" s="20" t="s">
        <v>10</v>
      </c>
      <c r="B61" s="21"/>
      <c r="C61" s="16"/>
      <c r="D61" s="16"/>
      <c r="E61" s="16"/>
      <c r="F61" s="16"/>
      <c r="G61" s="17"/>
      <c r="H61" s="21"/>
      <c r="I61" s="16"/>
      <c r="J61" s="16"/>
      <c r="K61" s="16"/>
      <c r="L61" s="16"/>
      <c r="M61" s="17"/>
      <c r="N61" s="22"/>
      <c r="O61" s="22"/>
      <c r="P61" s="22"/>
      <c r="Q61" s="22"/>
      <c r="R61" s="22"/>
      <c r="S61" s="22"/>
      <c r="T61" s="17"/>
      <c r="U61" s="16"/>
      <c r="V61" s="16"/>
      <c r="W61" s="16"/>
      <c r="X61" s="15"/>
      <c r="Y61" s="16"/>
      <c r="Z61" s="16"/>
      <c r="AA61" s="16"/>
      <c r="AB61" s="16"/>
      <c r="AC61" s="16"/>
      <c r="AD61" s="16"/>
      <c r="AE61" s="17"/>
      <c r="AF61" s="18"/>
      <c r="AG61" s="18"/>
      <c r="AH61" s="18"/>
      <c r="AI61" s="18"/>
      <c r="AJ61" s="18"/>
      <c r="AK61" s="19"/>
    </row>
    <row r="62" spans="1:37" x14ac:dyDescent="0.2">
      <c r="A62" s="24" t="s">
        <v>17</v>
      </c>
      <c r="B62" s="25">
        <v>14.7</v>
      </c>
      <c r="C62" s="26"/>
      <c r="D62" s="26"/>
      <c r="E62" s="26"/>
      <c r="F62" s="26"/>
      <c r="G62" s="27"/>
      <c r="H62" s="25"/>
      <c r="I62" s="26"/>
      <c r="J62" s="26"/>
      <c r="K62" s="26"/>
      <c r="L62" s="26"/>
      <c r="M62" s="27"/>
      <c r="N62" s="28">
        <v>17.3</v>
      </c>
      <c r="O62" s="28">
        <v>25.5</v>
      </c>
      <c r="P62" s="28">
        <v>35.700000000000003</v>
      </c>
      <c r="Q62" s="28">
        <v>17.899999999999999</v>
      </c>
      <c r="R62" s="28"/>
      <c r="S62" s="28"/>
      <c r="T62" s="27"/>
      <c r="U62" s="26"/>
      <c r="V62" s="26"/>
      <c r="W62" s="26"/>
      <c r="X62" s="29"/>
      <c r="Y62" s="26">
        <v>0.85</v>
      </c>
      <c r="Z62" s="26">
        <v>0.71</v>
      </c>
      <c r="AA62" s="26">
        <v>2</v>
      </c>
      <c r="AB62" s="26">
        <v>0.57999999999999996</v>
      </c>
      <c r="AC62" s="26">
        <v>0.5</v>
      </c>
      <c r="AD62" s="26">
        <f>ROUND(Q62/O62,2)</f>
        <v>0.7</v>
      </c>
      <c r="AE62" s="27">
        <f>ROUND(Q62/(P62+O62),2)</f>
        <v>0.28999999999999998</v>
      </c>
      <c r="AF62" s="26"/>
      <c r="AG62" s="26"/>
      <c r="AH62" s="26"/>
      <c r="AI62" s="26"/>
      <c r="AJ62" s="26"/>
      <c r="AK62" s="30" t="s">
        <v>51</v>
      </c>
    </row>
    <row r="63" spans="1:37" x14ac:dyDescent="0.2">
      <c r="R63" s="31"/>
      <c r="AK63" s="31"/>
    </row>
    <row r="64" spans="1:37" x14ac:dyDescent="0.2">
      <c r="R64" s="31"/>
      <c r="AK64" s="31"/>
    </row>
    <row r="65" spans="1:37" ht="24.75" x14ac:dyDescent="0.5">
      <c r="A65" s="49" t="s">
        <v>127</v>
      </c>
      <c r="R65" s="31"/>
      <c r="AK65" s="31"/>
    </row>
    <row r="66" spans="1:37" ht="24" customHeight="1" x14ac:dyDescent="0.4">
      <c r="A66" s="79" t="s">
        <v>134</v>
      </c>
      <c r="B66" s="80"/>
      <c r="C66" s="80"/>
      <c r="D66" s="80"/>
      <c r="E66" s="80"/>
      <c r="F66" s="80"/>
      <c r="G66" s="80"/>
    </row>
    <row r="67" spans="1:37" x14ac:dyDescent="0.2">
      <c r="A67" s="32"/>
      <c r="B67" s="33"/>
      <c r="C67" s="33"/>
      <c r="D67" s="33"/>
      <c r="E67" s="33"/>
      <c r="F67" s="33"/>
      <c r="G67" s="33"/>
    </row>
    <row r="68" spans="1:37" x14ac:dyDescent="0.2">
      <c r="A68" s="34" t="s">
        <v>107</v>
      </c>
      <c r="B68" s="35" t="s">
        <v>147</v>
      </c>
      <c r="C68" s="35" t="s">
        <v>148</v>
      </c>
      <c r="D68" s="35" t="s">
        <v>152</v>
      </c>
      <c r="E68" s="35" t="s">
        <v>149</v>
      </c>
      <c r="F68" s="35" t="s">
        <v>150</v>
      </c>
      <c r="G68" s="35" t="s">
        <v>151</v>
      </c>
    </row>
    <row r="69" spans="1:37" x14ac:dyDescent="0.2">
      <c r="A69" s="32"/>
      <c r="B69" s="35"/>
      <c r="C69" s="35"/>
      <c r="D69" s="35"/>
      <c r="E69" s="35"/>
      <c r="F69" s="35"/>
      <c r="G69" s="35"/>
    </row>
    <row r="70" spans="1:37" x14ac:dyDescent="0.2">
      <c r="A70" s="36" t="s">
        <v>131</v>
      </c>
      <c r="B70" s="35"/>
      <c r="C70" s="35"/>
      <c r="D70" s="35"/>
      <c r="E70" s="35"/>
      <c r="F70" s="35"/>
      <c r="G70" s="35"/>
    </row>
    <row r="71" spans="1:37" x14ac:dyDescent="0.2">
      <c r="A71" s="36" t="s">
        <v>108</v>
      </c>
      <c r="B71" s="35">
        <v>5.5</v>
      </c>
      <c r="C71" s="35">
        <v>4.8</v>
      </c>
      <c r="D71" s="35">
        <f>(ROUND(B71/C71,2))*100</f>
        <v>114.99999999999999</v>
      </c>
      <c r="E71" s="35"/>
      <c r="F71" s="35"/>
      <c r="G71" s="35"/>
    </row>
    <row r="72" spans="1:37" x14ac:dyDescent="0.2">
      <c r="A72" s="36" t="s">
        <v>109</v>
      </c>
      <c r="B72" s="35">
        <v>5.5</v>
      </c>
      <c r="C72" s="35">
        <v>5</v>
      </c>
      <c r="D72" s="35">
        <f t="shared" ref="D72:D73" si="10">(ROUND(B72/C72,2))*100</f>
        <v>110.00000000000001</v>
      </c>
      <c r="E72" s="35"/>
      <c r="F72" s="35"/>
      <c r="G72" s="35"/>
    </row>
    <row r="73" spans="1:37" x14ac:dyDescent="0.2">
      <c r="A73" s="36" t="s">
        <v>110</v>
      </c>
      <c r="B73" s="35">
        <v>5.5</v>
      </c>
      <c r="C73" s="35">
        <v>4.5</v>
      </c>
      <c r="D73" s="35">
        <f t="shared" si="10"/>
        <v>122</v>
      </c>
      <c r="E73" s="35"/>
      <c r="F73" s="35"/>
      <c r="G73" s="35"/>
    </row>
    <row r="74" spans="1:37" x14ac:dyDescent="0.2">
      <c r="A74" s="36" t="s">
        <v>111</v>
      </c>
      <c r="B74" s="35">
        <v>6</v>
      </c>
      <c r="C74" s="35">
        <v>5.2</v>
      </c>
      <c r="D74" s="35">
        <f>(ROUND(B74/C74,2))*100</f>
        <v>114.99999999999999</v>
      </c>
      <c r="E74" s="35"/>
      <c r="F74" s="35"/>
      <c r="G74" s="35"/>
    </row>
    <row r="75" spans="1:37" x14ac:dyDescent="0.2">
      <c r="A75" s="36" t="s">
        <v>111</v>
      </c>
      <c r="B75" s="35"/>
      <c r="C75" s="35"/>
      <c r="D75" s="35"/>
      <c r="E75" s="35">
        <v>1.4</v>
      </c>
      <c r="F75" s="35">
        <v>2.6</v>
      </c>
      <c r="G75" s="35">
        <f>(ROUND(E75/F75,2))*100</f>
        <v>54</v>
      </c>
    </row>
    <row r="76" spans="1:37" x14ac:dyDescent="0.2">
      <c r="A76" s="36" t="s">
        <v>112</v>
      </c>
      <c r="B76" s="35"/>
      <c r="C76" s="35"/>
      <c r="D76" s="35"/>
      <c r="E76" s="35">
        <v>1.4</v>
      </c>
      <c r="F76" s="35">
        <v>2.5</v>
      </c>
      <c r="G76" s="35">
        <f t="shared" ref="G76:G77" si="11">(ROUND(E76/F76,2))*100</f>
        <v>56.000000000000007</v>
      </c>
    </row>
    <row r="77" spans="1:37" x14ac:dyDescent="0.2">
      <c r="A77" s="36" t="s">
        <v>113</v>
      </c>
      <c r="B77" s="35"/>
      <c r="C77" s="35"/>
      <c r="D77" s="35"/>
      <c r="E77" s="35">
        <v>1.1000000000000001</v>
      </c>
      <c r="F77" s="35">
        <v>2.2999999999999998</v>
      </c>
      <c r="G77" s="35">
        <f t="shared" si="11"/>
        <v>48</v>
      </c>
    </row>
    <row r="78" spans="1:37" x14ac:dyDescent="0.2">
      <c r="A78" s="36"/>
      <c r="B78" s="35"/>
      <c r="C78" s="35"/>
      <c r="D78" s="35"/>
      <c r="E78" s="35"/>
      <c r="F78" s="35"/>
      <c r="G78" s="35"/>
    </row>
    <row r="79" spans="1:37" x14ac:dyDescent="0.2">
      <c r="A79" s="37" t="s">
        <v>106</v>
      </c>
      <c r="B79" s="35"/>
      <c r="C79" s="35"/>
      <c r="D79" s="35"/>
      <c r="E79" s="35"/>
      <c r="F79" s="35"/>
      <c r="G79" s="35"/>
    </row>
    <row r="80" spans="1:37" x14ac:dyDescent="0.2">
      <c r="A80" s="36"/>
      <c r="B80" s="35"/>
      <c r="C80" s="35"/>
      <c r="D80" s="35"/>
      <c r="E80" s="35"/>
      <c r="F80" s="35"/>
      <c r="G80" s="35"/>
    </row>
    <row r="81" spans="1:8" x14ac:dyDescent="0.2">
      <c r="A81" s="36" t="s">
        <v>0</v>
      </c>
      <c r="B81" s="35">
        <v>4.8</v>
      </c>
      <c r="C81" s="35">
        <v>4</v>
      </c>
      <c r="D81" s="35">
        <f t="shared" ref="D81" si="12">(ROUND(B81/C81,2))*100</f>
        <v>120</v>
      </c>
      <c r="E81" s="35"/>
      <c r="F81" s="35"/>
      <c r="G81" s="35"/>
      <c r="H81" s="38"/>
    </row>
    <row r="82" spans="1:8" x14ac:dyDescent="0.2">
      <c r="A82" s="39"/>
      <c r="B82" s="39"/>
      <c r="C82" s="39"/>
      <c r="D82" s="39"/>
      <c r="E82" s="39"/>
      <c r="F82" s="39"/>
      <c r="G82" s="39"/>
      <c r="H82" s="38"/>
    </row>
    <row r="83" spans="1:8" ht="24.75" x14ac:dyDescent="0.5">
      <c r="A83" s="49" t="s">
        <v>128</v>
      </c>
    </row>
    <row r="84" spans="1:8" ht="24" customHeight="1" x14ac:dyDescent="0.4">
      <c r="A84" s="79" t="s">
        <v>159</v>
      </c>
      <c r="B84" s="80"/>
      <c r="C84" s="80"/>
      <c r="D84" s="80"/>
      <c r="E84" s="40"/>
      <c r="F84" s="40"/>
      <c r="G84" s="40"/>
      <c r="H84" s="40"/>
    </row>
    <row r="85" spans="1:8" x14ac:dyDescent="0.2">
      <c r="A85" s="36"/>
      <c r="B85" s="36"/>
      <c r="C85" s="36"/>
      <c r="D85" s="36"/>
      <c r="E85" s="41"/>
      <c r="F85" s="41"/>
      <c r="G85" s="41"/>
      <c r="H85" s="41"/>
    </row>
    <row r="86" spans="1:8" x14ac:dyDescent="0.2">
      <c r="A86" s="36"/>
      <c r="B86" s="35" t="s">
        <v>103</v>
      </c>
      <c r="C86" s="35" t="s">
        <v>102</v>
      </c>
      <c r="D86" s="35" t="s">
        <v>133</v>
      </c>
      <c r="E86" s="41"/>
      <c r="F86" s="41"/>
      <c r="G86" s="41"/>
      <c r="H86" s="41"/>
    </row>
    <row r="87" spans="1:8" x14ac:dyDescent="0.2">
      <c r="A87" s="47" t="s">
        <v>161</v>
      </c>
      <c r="B87" s="35">
        <v>1</v>
      </c>
      <c r="C87" s="35">
        <v>0.54</v>
      </c>
      <c r="D87" s="35">
        <v>1.6</v>
      </c>
      <c r="E87" s="41"/>
      <c r="F87" s="41"/>
      <c r="G87" s="41"/>
      <c r="H87" s="41"/>
    </row>
    <row r="88" spans="1:8" x14ac:dyDescent="0.2">
      <c r="A88" s="36" t="s">
        <v>132</v>
      </c>
      <c r="B88" s="35">
        <v>0.7</v>
      </c>
      <c r="C88" s="35">
        <v>0.4</v>
      </c>
      <c r="D88" s="35">
        <v>1.4</v>
      </c>
      <c r="E88" s="41"/>
      <c r="F88" s="41"/>
      <c r="G88" s="41"/>
      <c r="H88" s="41"/>
    </row>
    <row r="89" spans="1:8" x14ac:dyDescent="0.2">
      <c r="A89" s="42" t="s">
        <v>1</v>
      </c>
      <c r="B89" s="43">
        <v>0.68</v>
      </c>
      <c r="C89" s="43">
        <v>0.38</v>
      </c>
      <c r="D89" s="43">
        <v>1.6</v>
      </c>
      <c r="E89" s="41"/>
      <c r="F89" s="41"/>
      <c r="G89" s="41"/>
      <c r="H89" s="41"/>
    </row>
    <row r="92" spans="1:8" ht="262.5" customHeight="1" x14ac:dyDescent="0.2">
      <c r="A92" s="75" t="s">
        <v>172</v>
      </c>
      <c r="B92" s="76"/>
      <c r="C92" s="76"/>
      <c r="D92" s="76"/>
      <c r="E92" s="76"/>
      <c r="F92" s="76"/>
      <c r="G92" s="76"/>
      <c r="H92" s="76"/>
    </row>
  </sheetData>
  <mergeCells count="14">
    <mergeCell ref="A92:H92"/>
    <mergeCell ref="A1:R4"/>
    <mergeCell ref="A5:R7"/>
    <mergeCell ref="A8:R11"/>
    <mergeCell ref="A66:G66"/>
    <mergeCell ref="A84:D84"/>
    <mergeCell ref="B17:T17"/>
    <mergeCell ref="A12:R14"/>
    <mergeCell ref="A16:G16"/>
    <mergeCell ref="U17:AE17"/>
    <mergeCell ref="AF17:AJ17"/>
    <mergeCell ref="AK17:AK18"/>
    <mergeCell ref="B18:G18"/>
    <mergeCell ref="H18:M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="77" zoomScaleNormal="77" workbookViewId="0">
      <selection activeCell="M17" sqref="M17"/>
    </sheetView>
  </sheetViews>
  <sheetFormatPr baseColWidth="10" defaultRowHeight="15" x14ac:dyDescent="0.2"/>
  <cols>
    <col min="1" max="1" width="39.42578125" style="2" customWidth="1"/>
    <col min="2" max="2" width="18.85546875" style="2" customWidth="1"/>
    <col min="3" max="3" width="30.42578125" style="2" customWidth="1"/>
    <col min="4" max="6" width="11.42578125" style="2" customWidth="1"/>
    <col min="7" max="16384" width="11.42578125" style="2"/>
  </cols>
  <sheetData>
    <row r="1" spans="1:7" x14ac:dyDescent="0.2">
      <c r="A1" s="77" t="s">
        <v>169</v>
      </c>
      <c r="B1" s="77"/>
      <c r="C1" s="77"/>
      <c r="D1" s="77"/>
      <c r="E1" s="77"/>
      <c r="F1" s="77"/>
      <c r="G1" s="77"/>
    </row>
    <row r="2" spans="1:7" ht="34.5" customHeight="1" x14ac:dyDescent="0.2">
      <c r="A2" s="77"/>
      <c r="B2" s="77"/>
      <c r="C2" s="77"/>
      <c r="D2" s="77"/>
      <c r="E2" s="77"/>
      <c r="F2" s="77"/>
      <c r="G2" s="77"/>
    </row>
    <row r="4" spans="1:7" x14ac:dyDescent="0.2">
      <c r="A4" s="56" t="s">
        <v>54</v>
      </c>
      <c r="B4" s="57" t="s">
        <v>55</v>
      </c>
      <c r="C4" s="57" t="s">
        <v>58</v>
      </c>
      <c r="D4" s="84" t="s">
        <v>164</v>
      </c>
      <c r="E4" s="84"/>
      <c r="F4" s="84"/>
      <c r="G4" s="84"/>
    </row>
    <row r="5" spans="1:7" ht="17.25" customHeight="1" x14ac:dyDescent="0.2">
      <c r="D5" s="58" t="s">
        <v>37</v>
      </c>
      <c r="E5" s="58" t="s">
        <v>45</v>
      </c>
      <c r="F5" s="58" t="s">
        <v>38</v>
      </c>
      <c r="G5" s="58" t="s">
        <v>99</v>
      </c>
    </row>
    <row r="6" spans="1:7" ht="15.75" customHeight="1" x14ac:dyDescent="0.2">
      <c r="A6" s="54" t="s">
        <v>7</v>
      </c>
      <c r="C6" s="3"/>
      <c r="D6" s="18"/>
      <c r="E6" s="54"/>
      <c r="F6" s="18"/>
      <c r="G6" s="18"/>
    </row>
    <row r="7" spans="1:7" s="3" customFormat="1" x14ac:dyDescent="0.2">
      <c r="A7" s="50" t="s">
        <v>70</v>
      </c>
      <c r="B7" s="51" t="s">
        <v>8</v>
      </c>
      <c r="C7" s="59" t="s">
        <v>163</v>
      </c>
      <c r="D7" s="60">
        <v>9.4E-2</v>
      </c>
      <c r="E7" s="60">
        <v>4.1000000000000002E-2</v>
      </c>
      <c r="F7" s="60">
        <v>0.314</v>
      </c>
      <c r="G7" s="60">
        <v>0.123</v>
      </c>
    </row>
    <row r="8" spans="1:7" s="3" customFormat="1" x14ac:dyDescent="0.2">
      <c r="A8" s="50" t="s">
        <v>71</v>
      </c>
      <c r="B8" s="51" t="s">
        <v>8</v>
      </c>
      <c r="C8" s="59" t="s">
        <v>163</v>
      </c>
      <c r="D8" s="60">
        <v>9.2999999999999999E-2</v>
      </c>
      <c r="E8" s="60">
        <v>3.6999999999999998E-2</v>
      </c>
      <c r="F8" s="60">
        <v>0.32700000000000001</v>
      </c>
      <c r="G8" s="60">
        <v>0.13</v>
      </c>
    </row>
    <row r="9" spans="1:7" s="3" customFormat="1" x14ac:dyDescent="0.2">
      <c r="A9" s="50" t="s">
        <v>56</v>
      </c>
      <c r="B9" s="51" t="s">
        <v>9</v>
      </c>
      <c r="C9" s="59" t="s">
        <v>163</v>
      </c>
      <c r="D9" s="60">
        <v>9.2999999999999999E-2</v>
      </c>
      <c r="E9" s="60">
        <v>3.5999999999999997E-2</v>
      </c>
      <c r="F9" s="60">
        <v>0.29199999999999998</v>
      </c>
      <c r="G9" s="60">
        <v>0.156</v>
      </c>
    </row>
    <row r="10" spans="1:7" s="3" customFormat="1" x14ac:dyDescent="0.2">
      <c r="A10" s="53" t="s">
        <v>72</v>
      </c>
      <c r="B10" s="51" t="s">
        <v>9</v>
      </c>
      <c r="C10" s="59" t="s">
        <v>163</v>
      </c>
      <c r="D10" s="60">
        <v>9.6000000000000002E-2</v>
      </c>
      <c r="E10" s="60">
        <v>4.2000000000000003E-2</v>
      </c>
      <c r="F10" s="60">
        <v>0.30399999999999999</v>
      </c>
      <c r="G10" s="60">
        <v>0.14499999999999999</v>
      </c>
    </row>
    <row r="11" spans="1:7" s="3" customFormat="1" x14ac:dyDescent="0.2">
      <c r="A11" s="50" t="s">
        <v>81</v>
      </c>
      <c r="B11" s="51" t="s">
        <v>9</v>
      </c>
      <c r="C11" s="59" t="s">
        <v>163</v>
      </c>
      <c r="D11" s="60">
        <v>0.10100000000000001</v>
      </c>
      <c r="E11" s="60">
        <v>4.5999999999999999E-2</v>
      </c>
      <c r="F11" s="60">
        <v>0.33300000000000002</v>
      </c>
      <c r="G11" s="60">
        <v>0.159</v>
      </c>
    </row>
    <row r="12" spans="1:7" s="3" customFormat="1" x14ac:dyDescent="0.2">
      <c r="A12" s="50" t="s">
        <v>89</v>
      </c>
      <c r="B12" s="51" t="s">
        <v>9</v>
      </c>
      <c r="C12" s="59" t="s">
        <v>163</v>
      </c>
      <c r="D12" s="60">
        <v>9.7000000000000003E-2</v>
      </c>
      <c r="E12" s="60">
        <v>3.9E-2</v>
      </c>
      <c r="F12" s="60">
        <v>0.30399999999999999</v>
      </c>
      <c r="G12" s="60">
        <v>0.154</v>
      </c>
    </row>
    <row r="13" spans="1:7" s="3" customFormat="1" x14ac:dyDescent="0.2">
      <c r="A13" s="50" t="s">
        <v>87</v>
      </c>
      <c r="B13" s="51" t="s">
        <v>88</v>
      </c>
      <c r="C13" s="59" t="s">
        <v>163</v>
      </c>
      <c r="D13" s="60">
        <v>9.0999999999999998E-2</v>
      </c>
      <c r="E13" s="60">
        <v>6.7000000000000004E-2</v>
      </c>
      <c r="F13" s="60">
        <v>0.29399999999999998</v>
      </c>
      <c r="G13" s="60">
        <v>0.157</v>
      </c>
    </row>
    <row r="14" spans="1:7" s="3" customFormat="1" x14ac:dyDescent="0.2">
      <c r="A14" s="61" t="s">
        <v>59</v>
      </c>
      <c r="B14" s="62" t="s">
        <v>61</v>
      </c>
      <c r="C14" s="62" t="s">
        <v>100</v>
      </c>
      <c r="D14" s="63">
        <v>8.7999999999999995E-2</v>
      </c>
      <c r="E14" s="63">
        <v>4.2999999999999997E-2</v>
      </c>
      <c r="F14" s="63">
        <v>0.252</v>
      </c>
      <c r="G14" s="63">
        <v>0.16300000000000001</v>
      </c>
    </row>
    <row r="15" spans="1:7" s="3" customFormat="1" x14ac:dyDescent="0.2">
      <c r="A15" s="64" t="s">
        <v>69</v>
      </c>
      <c r="B15" s="62" t="s">
        <v>61</v>
      </c>
      <c r="C15" s="62" t="s">
        <v>100</v>
      </c>
      <c r="D15" s="63">
        <v>9.8000000000000004E-2</v>
      </c>
      <c r="E15" s="63">
        <v>5.1999999999999998E-2</v>
      </c>
      <c r="F15" s="63">
        <v>0.27500000000000002</v>
      </c>
      <c r="G15" s="63">
        <v>0.217</v>
      </c>
    </row>
    <row r="16" spans="1:7" s="3" customFormat="1" x14ac:dyDescent="0.2">
      <c r="A16" s="64" t="s">
        <v>92</v>
      </c>
      <c r="B16" s="62" t="s">
        <v>61</v>
      </c>
      <c r="C16" s="62" t="s">
        <v>100</v>
      </c>
      <c r="D16" s="63">
        <v>9.6000000000000002E-2</v>
      </c>
      <c r="E16" s="63">
        <v>4.9000000000000002E-2</v>
      </c>
      <c r="F16" s="63">
        <v>0.26600000000000001</v>
      </c>
      <c r="G16" s="63">
        <v>0.18099999999999999</v>
      </c>
    </row>
    <row r="17" spans="1:7" s="3" customFormat="1" x14ac:dyDescent="0.2">
      <c r="A17" s="64" t="s">
        <v>94</v>
      </c>
      <c r="B17" s="62" t="s">
        <v>61</v>
      </c>
      <c r="C17" s="62" t="s">
        <v>100</v>
      </c>
      <c r="D17" s="63">
        <v>8.8999999999999996E-2</v>
      </c>
      <c r="E17" s="63">
        <v>5.0999999999999997E-2</v>
      </c>
      <c r="F17" s="63">
        <v>0.26900000000000002</v>
      </c>
      <c r="G17" s="63">
        <v>0.182</v>
      </c>
    </row>
    <row r="18" spans="1:7" s="3" customFormat="1" x14ac:dyDescent="0.2">
      <c r="A18" s="64" t="s">
        <v>96</v>
      </c>
      <c r="B18" s="62" t="s">
        <v>61</v>
      </c>
      <c r="C18" s="62" t="s">
        <v>100</v>
      </c>
      <c r="D18" s="63">
        <v>9.0999999999999998E-2</v>
      </c>
      <c r="E18" s="63">
        <v>5.0999999999999997E-2</v>
      </c>
      <c r="F18" s="63">
        <v>0.27600000000000002</v>
      </c>
      <c r="G18" s="63">
        <v>0.192</v>
      </c>
    </row>
    <row r="19" spans="1:7" s="3" customFormat="1" x14ac:dyDescent="0.2">
      <c r="A19" s="64" t="s">
        <v>82</v>
      </c>
      <c r="B19" s="62" t="s">
        <v>61</v>
      </c>
      <c r="C19" s="62" t="s">
        <v>100</v>
      </c>
      <c r="D19" s="63">
        <v>8.6999999999999994E-2</v>
      </c>
      <c r="E19" s="63">
        <v>5.8000000000000003E-2</v>
      </c>
      <c r="F19" s="63">
        <v>0.28000000000000003</v>
      </c>
      <c r="G19" s="63">
        <v>0.23699999999999999</v>
      </c>
    </row>
    <row r="20" spans="1:7" s="3" customFormat="1" x14ac:dyDescent="0.2">
      <c r="A20" s="64" t="s">
        <v>85</v>
      </c>
      <c r="B20" s="62" t="s">
        <v>66</v>
      </c>
      <c r="C20" s="62" t="s">
        <v>100</v>
      </c>
      <c r="D20" s="63">
        <v>9.6000000000000002E-2</v>
      </c>
      <c r="E20" s="63">
        <v>5.7000000000000002E-2</v>
      </c>
      <c r="F20" s="63">
        <v>0.32700000000000001</v>
      </c>
      <c r="G20" s="63">
        <v>0.246</v>
      </c>
    </row>
    <row r="21" spans="1:7" s="3" customFormat="1" x14ac:dyDescent="0.2">
      <c r="A21" s="64" t="s">
        <v>65</v>
      </c>
      <c r="B21" s="62" t="s">
        <v>66</v>
      </c>
      <c r="C21" s="62" t="s">
        <v>100</v>
      </c>
      <c r="D21" s="63">
        <v>0.107</v>
      </c>
      <c r="E21" s="63">
        <v>4.7E-2</v>
      </c>
      <c r="F21" s="63">
        <v>0.38200000000000001</v>
      </c>
      <c r="G21" s="63">
        <v>0.26700000000000002</v>
      </c>
    </row>
    <row r="22" spans="1:7" s="3" customFormat="1" x14ac:dyDescent="0.2">
      <c r="A22" s="64" t="s">
        <v>79</v>
      </c>
      <c r="B22" s="62" t="s">
        <v>80</v>
      </c>
      <c r="C22" s="62" t="s">
        <v>100</v>
      </c>
      <c r="D22" s="63">
        <v>0.10299999999999999</v>
      </c>
      <c r="E22" s="63">
        <v>9.0999999999999998E-2</v>
      </c>
      <c r="F22" s="63">
        <v>0.317</v>
      </c>
      <c r="G22" s="63">
        <v>0.308</v>
      </c>
    </row>
    <row r="23" spans="1:7" s="3" customFormat="1" x14ac:dyDescent="0.2">
      <c r="A23" s="50" t="s">
        <v>95</v>
      </c>
      <c r="B23" s="51" t="s">
        <v>75</v>
      </c>
      <c r="C23" s="51" t="s">
        <v>101</v>
      </c>
      <c r="D23" s="60">
        <v>0.10299999999999999</v>
      </c>
      <c r="E23" s="60">
        <v>6.6000000000000003E-2</v>
      </c>
      <c r="F23" s="60">
        <v>0.44400000000000001</v>
      </c>
      <c r="G23" s="60">
        <v>0.26100000000000001</v>
      </c>
    </row>
    <row r="24" spans="1:7" s="3" customFormat="1" x14ac:dyDescent="0.2">
      <c r="A24" s="50" t="s">
        <v>84</v>
      </c>
      <c r="B24" s="51" t="s">
        <v>75</v>
      </c>
      <c r="C24" s="51" t="s">
        <v>101</v>
      </c>
      <c r="D24" s="60">
        <v>0.108</v>
      </c>
      <c r="E24" s="60">
        <v>6.3E-2</v>
      </c>
      <c r="F24" s="60">
        <v>0.373</v>
      </c>
      <c r="G24" s="60">
        <v>0.31</v>
      </c>
    </row>
    <row r="25" spans="1:7" s="3" customFormat="1" x14ac:dyDescent="0.2">
      <c r="A25" s="50" t="s">
        <v>86</v>
      </c>
      <c r="B25" s="51" t="s">
        <v>75</v>
      </c>
      <c r="C25" s="51" t="s">
        <v>101</v>
      </c>
      <c r="D25" s="60">
        <v>0.112</v>
      </c>
      <c r="E25" s="60">
        <v>6.3E-2</v>
      </c>
      <c r="F25" s="60">
        <v>0.38600000000000001</v>
      </c>
      <c r="G25" s="60">
        <v>0.31900000000000001</v>
      </c>
    </row>
    <row r="26" spans="1:7" s="3" customFormat="1" x14ac:dyDescent="0.2">
      <c r="A26" s="50" t="s">
        <v>73</v>
      </c>
      <c r="B26" s="51" t="s">
        <v>75</v>
      </c>
      <c r="C26" s="51" t="s">
        <v>101</v>
      </c>
      <c r="D26" s="60">
        <v>0.113</v>
      </c>
      <c r="E26" s="60">
        <v>0.06</v>
      </c>
      <c r="F26" s="60">
        <v>0.42</v>
      </c>
      <c r="G26" s="60">
        <v>0.33600000000000002</v>
      </c>
    </row>
    <row r="27" spans="1:7" s="3" customFormat="1" x14ac:dyDescent="0.2">
      <c r="A27" s="50" t="s">
        <v>97</v>
      </c>
      <c r="B27" s="51" t="s">
        <v>75</v>
      </c>
      <c r="C27" s="51" t="s">
        <v>101</v>
      </c>
      <c r="D27" s="60">
        <v>0.10100000000000001</v>
      </c>
      <c r="E27" s="60">
        <v>5.8000000000000003E-2</v>
      </c>
      <c r="F27" s="60">
        <v>0.40100000000000002</v>
      </c>
      <c r="G27" s="60">
        <v>0.32200000000000001</v>
      </c>
    </row>
    <row r="28" spans="1:7" s="3" customFormat="1" x14ac:dyDescent="0.2">
      <c r="A28" s="50" t="s">
        <v>60</v>
      </c>
      <c r="B28" s="51" t="s">
        <v>62</v>
      </c>
      <c r="C28" s="51" t="s">
        <v>101</v>
      </c>
      <c r="D28" s="60">
        <v>0.112</v>
      </c>
      <c r="E28" s="60">
        <v>5.5E-2</v>
      </c>
      <c r="F28" s="60">
        <v>0.34300000000000003</v>
      </c>
      <c r="G28" s="60">
        <v>0.223</v>
      </c>
    </row>
    <row r="29" spans="1:7" s="3" customFormat="1" x14ac:dyDescent="0.2">
      <c r="A29" s="50" t="s">
        <v>74</v>
      </c>
      <c r="B29" s="51" t="s">
        <v>68</v>
      </c>
      <c r="C29" s="51" t="s">
        <v>101</v>
      </c>
      <c r="D29" s="60">
        <v>0.105</v>
      </c>
      <c r="E29" s="60">
        <v>9.2999999999999999E-2</v>
      </c>
      <c r="F29" s="60">
        <v>0.28299999999999997</v>
      </c>
      <c r="G29" s="60">
        <v>0.33</v>
      </c>
    </row>
    <row r="30" spans="1:7" s="3" customFormat="1" x14ac:dyDescent="0.2">
      <c r="A30" s="50" t="s">
        <v>67</v>
      </c>
      <c r="B30" s="51" t="s">
        <v>68</v>
      </c>
      <c r="C30" s="51" t="s">
        <v>101</v>
      </c>
      <c r="D30" s="60">
        <v>0.112</v>
      </c>
      <c r="E30" s="60">
        <v>9.2999999999999999E-2</v>
      </c>
      <c r="F30" s="60">
        <v>0.314</v>
      </c>
      <c r="G30" s="60">
        <v>0.35099999999999998</v>
      </c>
    </row>
    <row r="31" spans="1:7" s="3" customFormat="1" x14ac:dyDescent="0.2">
      <c r="A31" s="53" t="s">
        <v>77</v>
      </c>
      <c r="B31" s="51" t="s">
        <v>68</v>
      </c>
      <c r="C31" s="51" t="s">
        <v>101</v>
      </c>
      <c r="D31" s="60">
        <v>0.124</v>
      </c>
      <c r="E31" s="60">
        <v>8.1000000000000003E-2</v>
      </c>
      <c r="F31" s="60">
        <v>0.30599999999999999</v>
      </c>
      <c r="G31" s="60">
        <v>0.41</v>
      </c>
    </row>
    <row r="32" spans="1:7" s="3" customFormat="1" x14ac:dyDescent="0.2">
      <c r="A32" s="50" t="s">
        <v>78</v>
      </c>
      <c r="B32" s="51" t="s">
        <v>68</v>
      </c>
      <c r="C32" s="51" t="s">
        <v>101</v>
      </c>
      <c r="D32" s="60">
        <v>0.09</v>
      </c>
      <c r="E32" s="60">
        <v>8.5999999999999993E-2</v>
      </c>
      <c r="F32" s="60">
        <v>0.29599999999999999</v>
      </c>
      <c r="G32" s="60">
        <v>0.32100000000000001</v>
      </c>
    </row>
    <row r="33" spans="1:7" s="3" customFormat="1" x14ac:dyDescent="0.2">
      <c r="A33" s="50" t="s">
        <v>76</v>
      </c>
      <c r="B33" s="51" t="s">
        <v>66</v>
      </c>
      <c r="C33" s="51" t="s">
        <v>101</v>
      </c>
      <c r="D33" s="60">
        <v>0.11600000000000001</v>
      </c>
      <c r="E33" s="60">
        <v>5.5E-2</v>
      </c>
      <c r="F33" s="60">
        <v>0.44600000000000001</v>
      </c>
      <c r="G33" s="60">
        <v>0.35299999999999998</v>
      </c>
    </row>
    <row r="34" spans="1:7" s="3" customFormat="1" x14ac:dyDescent="0.2">
      <c r="A34" s="50" t="s">
        <v>83</v>
      </c>
      <c r="B34" s="51" t="s">
        <v>64</v>
      </c>
      <c r="C34" s="51" t="s">
        <v>101</v>
      </c>
      <c r="D34" s="60">
        <v>0.11799999999999999</v>
      </c>
      <c r="E34" s="60">
        <v>9.4E-2</v>
      </c>
      <c r="F34" s="60">
        <v>0.34300000000000003</v>
      </c>
      <c r="G34" s="60">
        <v>0.53600000000000003</v>
      </c>
    </row>
    <row r="35" spans="1:7" s="3" customFormat="1" x14ac:dyDescent="0.2">
      <c r="A35" s="50" t="s">
        <v>90</v>
      </c>
      <c r="B35" s="51" t="s">
        <v>64</v>
      </c>
      <c r="C35" s="51" t="s">
        <v>101</v>
      </c>
      <c r="D35" s="60">
        <v>0.129</v>
      </c>
      <c r="E35" s="60">
        <v>7.0999999999999994E-2</v>
      </c>
      <c r="F35" s="60">
        <v>0.32400000000000001</v>
      </c>
      <c r="G35" s="60">
        <v>0.34599999999999997</v>
      </c>
    </row>
    <row r="36" spans="1:7" s="3" customFormat="1" x14ac:dyDescent="0.2">
      <c r="A36" s="50" t="s">
        <v>91</v>
      </c>
      <c r="B36" s="51" t="s">
        <v>64</v>
      </c>
      <c r="C36" s="51" t="s">
        <v>101</v>
      </c>
      <c r="D36" s="60">
        <v>0.126</v>
      </c>
      <c r="E36" s="60">
        <v>0.108</v>
      </c>
      <c r="F36" s="60">
        <v>0.28399999999999997</v>
      </c>
      <c r="G36" s="60">
        <v>0.58699999999999997</v>
      </c>
    </row>
    <row r="37" spans="1:7" s="3" customFormat="1" x14ac:dyDescent="0.2">
      <c r="A37" s="50" t="s">
        <v>93</v>
      </c>
      <c r="B37" s="51" t="s">
        <v>64</v>
      </c>
      <c r="C37" s="51" t="s">
        <v>101</v>
      </c>
      <c r="D37" s="60">
        <v>0.107</v>
      </c>
      <c r="E37" s="60">
        <v>5.8999999999999997E-2</v>
      </c>
      <c r="F37" s="60">
        <v>0.307</v>
      </c>
      <c r="G37" s="60">
        <v>0.27400000000000002</v>
      </c>
    </row>
    <row r="38" spans="1:7" s="3" customFormat="1" x14ac:dyDescent="0.2">
      <c r="A38" s="50" t="s">
        <v>63</v>
      </c>
      <c r="B38" s="51" t="s">
        <v>64</v>
      </c>
      <c r="C38" s="51" t="s">
        <v>101</v>
      </c>
      <c r="D38" s="60">
        <v>0.112</v>
      </c>
      <c r="E38" s="60">
        <v>0.06</v>
      </c>
      <c r="F38" s="60">
        <v>0.32100000000000001</v>
      </c>
      <c r="G38" s="60">
        <v>0.33100000000000002</v>
      </c>
    </row>
    <row r="39" spans="1:7" s="3" customFormat="1" x14ac:dyDescent="0.2">
      <c r="A39" s="23"/>
      <c r="D39" s="18"/>
      <c r="E39" s="18"/>
      <c r="F39" s="18"/>
      <c r="G39" s="18"/>
    </row>
    <row r="40" spans="1:7" s="3" customFormat="1" x14ac:dyDescent="0.2">
      <c r="A40" s="18" t="s">
        <v>6</v>
      </c>
      <c r="D40" s="18"/>
      <c r="E40" s="18"/>
      <c r="F40" s="18"/>
      <c r="G40" s="18"/>
    </row>
    <row r="41" spans="1:7" ht="15.75" customHeight="1" x14ac:dyDescent="0.2">
      <c r="A41" s="55" t="s">
        <v>160</v>
      </c>
      <c r="B41" s="55" t="s">
        <v>98</v>
      </c>
      <c r="C41" s="45" t="s">
        <v>57</v>
      </c>
      <c r="D41" s="44">
        <v>0.124</v>
      </c>
      <c r="E41" s="65">
        <v>6.9000000000000006E-2</v>
      </c>
      <c r="F41" s="44">
        <v>0.34</v>
      </c>
      <c r="G41" s="44">
        <v>0.221</v>
      </c>
    </row>
    <row r="42" spans="1:7" x14ac:dyDescent="0.2">
      <c r="A42" s="50" t="s">
        <v>27</v>
      </c>
      <c r="B42" s="52" t="s">
        <v>21</v>
      </c>
      <c r="C42" s="52" t="s">
        <v>166</v>
      </c>
      <c r="D42" s="60">
        <v>6.7000000000000004E-2</v>
      </c>
      <c r="E42" s="60">
        <v>4.2000000000000003E-2</v>
      </c>
      <c r="F42" s="60">
        <v>0.28299999999999997</v>
      </c>
      <c r="G42" s="60">
        <v>0.186</v>
      </c>
    </row>
    <row r="43" spans="1:7" x14ac:dyDescent="0.2">
      <c r="A43" s="50" t="s">
        <v>22</v>
      </c>
      <c r="B43" s="52" t="s">
        <v>21</v>
      </c>
      <c r="C43" s="52" t="s">
        <v>166</v>
      </c>
      <c r="D43" s="60">
        <v>8.2000000000000003E-2</v>
      </c>
      <c r="E43" s="60">
        <v>2.5999999999999999E-2</v>
      </c>
      <c r="F43" s="60">
        <v>0.312</v>
      </c>
      <c r="G43" s="60">
        <v>0.123</v>
      </c>
    </row>
    <row r="44" spans="1:7" x14ac:dyDescent="0.2">
      <c r="A44" s="50" t="s">
        <v>19</v>
      </c>
      <c r="B44" s="52" t="s">
        <v>5</v>
      </c>
      <c r="C44" s="52" t="s">
        <v>166</v>
      </c>
      <c r="D44" s="60">
        <v>8.3000000000000004E-2</v>
      </c>
      <c r="E44" s="60">
        <v>5.3999999999999999E-2</v>
      </c>
      <c r="F44" s="60">
        <v>0.32</v>
      </c>
      <c r="G44" s="60">
        <v>0.20799999999999999</v>
      </c>
    </row>
    <row r="45" spans="1:7" x14ac:dyDescent="0.2">
      <c r="A45" s="64" t="s">
        <v>18</v>
      </c>
      <c r="B45" s="66" t="s">
        <v>165</v>
      </c>
      <c r="C45" s="67" t="s">
        <v>100</v>
      </c>
      <c r="D45" s="63">
        <v>8.3000000000000004E-2</v>
      </c>
      <c r="E45" s="63">
        <v>8.2000000000000003E-2</v>
      </c>
      <c r="F45" s="63">
        <v>0.29099999999999998</v>
      </c>
      <c r="G45" s="63">
        <v>0.311</v>
      </c>
    </row>
    <row r="46" spans="1:7" x14ac:dyDescent="0.2">
      <c r="A46" s="50" t="s">
        <v>24</v>
      </c>
      <c r="B46" s="52" t="s">
        <v>23</v>
      </c>
      <c r="C46" s="52" t="s">
        <v>167</v>
      </c>
      <c r="D46" s="60">
        <v>8.5000000000000006E-2</v>
      </c>
      <c r="E46" s="60">
        <v>4.2000000000000003E-2</v>
      </c>
      <c r="F46" s="60">
        <v>0.28499999999999998</v>
      </c>
      <c r="G46" s="60">
        <v>0.186</v>
      </c>
    </row>
    <row r="47" spans="1:7" x14ac:dyDescent="0.2">
      <c r="A47" s="50" t="s">
        <v>26</v>
      </c>
      <c r="B47" s="52" t="s">
        <v>25</v>
      </c>
      <c r="C47" s="52" t="s">
        <v>167</v>
      </c>
      <c r="D47" s="60">
        <v>8.4000000000000005E-2</v>
      </c>
      <c r="E47" s="60">
        <v>3.9E-2</v>
      </c>
      <c r="F47" s="60">
        <v>0.29199999999999998</v>
      </c>
      <c r="G47" s="60">
        <v>0.129</v>
      </c>
    </row>
  </sheetData>
  <mergeCells count="2">
    <mergeCell ref="D4:G4"/>
    <mergeCell ref="A1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Online resource information</vt:lpstr>
      <vt:lpstr>Measurements-Functional indices</vt:lpstr>
      <vt:lpstr>Fossoriality-indices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Alejandra Abello</dc:creator>
  <cp:lastModifiedBy>--</cp:lastModifiedBy>
  <dcterms:created xsi:type="dcterms:W3CDTF">2016-08-16T15:22:31Z</dcterms:created>
  <dcterms:modified xsi:type="dcterms:W3CDTF">2018-11-28T13:51:32Z</dcterms:modified>
</cp:coreProperties>
</file>