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worksheets/sheet1.xml" ContentType="application/vnd.openxmlformats-officedocument.spreadsheetml.worksheet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60" windowWidth="18195" windowHeight="8505"/>
  </bookViews>
  <sheets>
    <sheet name="Pesquisas" sheetId="1" r:id="rId1"/>
    <sheet name="Estatisticas" sheetId="2" r:id="rId2"/>
    <sheet name="Gráficos Totais" sheetId="3" r:id="rId3"/>
    <sheet name="Gráficos Evolução" sheetId="4" r:id="rId4"/>
  </sheets>
  <calcPr calcId="125725"/>
</workbook>
</file>

<file path=xl/calcChain.xml><?xml version="1.0" encoding="utf-8"?>
<calcChain xmlns="http://schemas.openxmlformats.org/spreadsheetml/2006/main">
  <c r="N4" i="2"/>
  <c r="M50"/>
  <c r="K50"/>
  <c r="I50"/>
  <c r="M49"/>
  <c r="K49"/>
  <c r="I49"/>
  <c r="L51"/>
  <c r="M47" s="1"/>
  <c r="J51"/>
  <c r="K47" s="1"/>
  <c r="M48"/>
  <c r="K48"/>
  <c r="I48"/>
  <c r="I47"/>
  <c r="G50"/>
  <c r="G51" s="1"/>
  <c r="G49"/>
  <c r="G48"/>
  <c r="G47"/>
  <c r="M44"/>
  <c r="K44"/>
  <c r="I44"/>
  <c r="M43"/>
  <c r="K43"/>
  <c r="K45" s="1"/>
  <c r="I43"/>
  <c r="M42"/>
  <c r="K42"/>
  <c r="I42"/>
  <c r="G44"/>
  <c r="G43"/>
  <c r="G42"/>
  <c r="L45"/>
  <c r="J45"/>
  <c r="L40"/>
  <c r="M38" s="1"/>
  <c r="J40"/>
  <c r="K39" s="1"/>
  <c r="M39"/>
  <c r="I39"/>
  <c r="G39"/>
  <c r="K38"/>
  <c r="I38"/>
  <c r="G38"/>
  <c r="K37"/>
  <c r="I37"/>
  <c r="G37"/>
  <c r="K36"/>
  <c r="I36"/>
  <c r="G36"/>
  <c r="K35"/>
  <c r="I35"/>
  <c r="G35"/>
  <c r="K34"/>
  <c r="I34"/>
  <c r="G34"/>
  <c r="M32"/>
  <c r="M31"/>
  <c r="K31"/>
  <c r="I31"/>
  <c r="G31"/>
  <c r="M30"/>
  <c r="K30"/>
  <c r="I30"/>
  <c r="G30"/>
  <c r="M29"/>
  <c r="K29"/>
  <c r="I29"/>
  <c r="G29"/>
  <c r="M28"/>
  <c r="K28"/>
  <c r="I28"/>
  <c r="G28"/>
  <c r="L32"/>
  <c r="J32"/>
  <c r="M26"/>
  <c r="L26"/>
  <c r="M25" s="1"/>
  <c r="K25"/>
  <c r="I25"/>
  <c r="G25"/>
  <c r="K24"/>
  <c r="I24"/>
  <c r="G24"/>
  <c r="K23"/>
  <c r="I23"/>
  <c r="G23"/>
  <c r="K22"/>
  <c r="I22"/>
  <c r="G22"/>
  <c r="K21"/>
  <c r="I21"/>
  <c r="G21"/>
  <c r="K20"/>
  <c r="I20"/>
  <c r="G20"/>
  <c r="K19"/>
  <c r="I19"/>
  <c r="G19"/>
  <c r="K18"/>
  <c r="I18"/>
  <c r="G18"/>
  <c r="K17"/>
  <c r="I17"/>
  <c r="G17"/>
  <c r="M15"/>
  <c r="M14"/>
  <c r="M13"/>
  <c r="M12"/>
  <c r="M11"/>
  <c r="M10"/>
  <c r="K14"/>
  <c r="K13"/>
  <c r="K12"/>
  <c r="K11"/>
  <c r="K10"/>
  <c r="L15"/>
  <c r="L8"/>
  <c r="M7" s="1"/>
  <c r="M6"/>
  <c r="K7"/>
  <c r="K6"/>
  <c r="I8"/>
  <c r="G8"/>
  <c r="I40"/>
  <c r="I15"/>
  <c r="G15"/>
  <c r="J26"/>
  <c r="J15"/>
  <c r="J8"/>
  <c r="I14"/>
  <c r="I13"/>
  <c r="I12"/>
  <c r="I11"/>
  <c r="I10"/>
  <c r="G14"/>
  <c r="G13"/>
  <c r="G12"/>
  <c r="G11"/>
  <c r="G10"/>
  <c r="I7"/>
  <c r="I6"/>
  <c r="G7"/>
  <c r="G6"/>
  <c r="H51"/>
  <c r="F51"/>
  <c r="H45"/>
  <c r="F45"/>
  <c r="H40"/>
  <c r="F40"/>
  <c r="H32"/>
  <c r="F32"/>
  <c r="H26"/>
  <c r="F26"/>
  <c r="H15"/>
  <c r="F15"/>
  <c r="H8"/>
  <c r="F8"/>
  <c r="I51" l="1"/>
  <c r="M51"/>
  <c r="K51"/>
  <c r="M45"/>
  <c r="I45"/>
  <c r="G45"/>
  <c r="M34"/>
  <c r="M35"/>
  <c r="M36"/>
  <c r="M37"/>
  <c r="K40"/>
  <c r="G40"/>
  <c r="I32"/>
  <c r="G32"/>
  <c r="K32"/>
  <c r="M17"/>
  <c r="M18"/>
  <c r="M19"/>
  <c r="M20"/>
  <c r="M21"/>
  <c r="M22"/>
  <c r="M23"/>
  <c r="M24"/>
  <c r="I26"/>
  <c r="G26"/>
  <c r="K26"/>
  <c r="K15"/>
  <c r="M8"/>
  <c r="K8"/>
  <c r="D30"/>
  <c r="D50"/>
  <c r="D49"/>
  <c r="D48"/>
  <c r="D47"/>
  <c r="D44"/>
  <c r="D43"/>
  <c r="D42"/>
  <c r="D39"/>
  <c r="D38"/>
  <c r="D37"/>
  <c r="D36"/>
  <c r="D35"/>
  <c r="D34"/>
  <c r="D31"/>
  <c r="D29"/>
  <c r="D28"/>
  <c r="D25"/>
  <c r="D24"/>
  <c r="D23"/>
  <c r="D22"/>
  <c r="D21"/>
  <c r="D20"/>
  <c r="D19"/>
  <c r="D18"/>
  <c r="D17"/>
  <c r="D10"/>
  <c r="N10" s="1"/>
  <c r="N15" s="1"/>
  <c r="O14" s="1"/>
  <c r="D14"/>
  <c r="N14" s="1"/>
  <c r="D13"/>
  <c r="N13" s="1"/>
  <c r="D12"/>
  <c r="N12" s="1"/>
  <c r="D11"/>
  <c r="N11" s="1"/>
  <c r="D7"/>
  <c r="N7" s="1"/>
  <c r="D6"/>
  <c r="N6" s="1"/>
  <c r="N17" l="1"/>
  <c r="N18"/>
  <c r="N19"/>
  <c r="N20"/>
  <c r="N21"/>
  <c r="N22"/>
  <c r="N23"/>
  <c r="N24"/>
  <c r="N25"/>
  <c r="N28"/>
  <c r="N29"/>
  <c r="N31"/>
  <c r="N34"/>
  <c r="N35"/>
  <c r="N36"/>
  <c r="N37"/>
  <c r="N38"/>
  <c r="N39"/>
  <c r="N42"/>
  <c r="N43"/>
  <c r="N44"/>
  <c r="N47"/>
  <c r="N48"/>
  <c r="N49"/>
  <c r="N50"/>
  <c r="N30"/>
  <c r="N8"/>
  <c r="O6" s="1"/>
  <c r="O8" s="1"/>
  <c r="O7"/>
  <c r="O10"/>
  <c r="O13"/>
  <c r="O12"/>
  <c r="O11"/>
  <c r="M40"/>
  <c r="D40"/>
  <c r="E34" s="1"/>
  <c r="D45"/>
  <c r="E42" s="1"/>
  <c r="D32"/>
  <c r="E28" s="1"/>
  <c r="D51"/>
  <c r="E47" s="1"/>
  <c r="D15"/>
  <c r="E14" s="1"/>
  <c r="D26"/>
  <c r="E17" s="1"/>
  <c r="D8"/>
  <c r="E7" s="1"/>
  <c r="E30" l="1"/>
  <c r="E50"/>
  <c r="E49"/>
  <c r="E48"/>
  <c r="E51" s="1"/>
  <c r="N51"/>
  <c r="E44"/>
  <c r="E43"/>
  <c r="E45" s="1"/>
  <c r="N45"/>
  <c r="E39"/>
  <c r="E38"/>
  <c r="E37"/>
  <c r="E36"/>
  <c r="E35"/>
  <c r="E40" s="1"/>
  <c r="N40"/>
  <c r="E31"/>
  <c r="E29"/>
  <c r="E32" s="1"/>
  <c r="N32"/>
  <c r="E25"/>
  <c r="E24"/>
  <c r="E23"/>
  <c r="E22"/>
  <c r="E21"/>
  <c r="E20"/>
  <c r="E19"/>
  <c r="E18"/>
  <c r="E26" s="1"/>
  <c r="N26"/>
  <c r="O15"/>
  <c r="E13"/>
  <c r="E6"/>
  <c r="E8" s="1"/>
  <c r="E12"/>
  <c r="E10"/>
  <c r="E11"/>
  <c r="O25" l="1"/>
  <c r="O21"/>
  <c r="O17"/>
  <c r="O24"/>
  <c r="O22"/>
  <c r="O23"/>
  <c r="O19"/>
  <c r="O18"/>
  <c r="O20"/>
  <c r="O31"/>
  <c r="O30"/>
  <c r="O29"/>
  <c r="O28"/>
  <c r="O32" s="1"/>
  <c r="O39"/>
  <c r="O36"/>
  <c r="O34"/>
  <c r="O35"/>
  <c r="O37"/>
  <c r="O38"/>
  <c r="O43"/>
  <c r="O42"/>
  <c r="O50"/>
  <c r="O48"/>
  <c r="O47"/>
  <c r="O49"/>
  <c r="O51" s="1"/>
  <c r="O44"/>
  <c r="E15"/>
  <c r="O45" l="1"/>
  <c r="O40"/>
  <c r="O26"/>
</calcChain>
</file>

<file path=xl/sharedStrings.xml><?xml version="1.0" encoding="utf-8"?>
<sst xmlns="http://schemas.openxmlformats.org/spreadsheetml/2006/main" count="2617" uniqueCount="173">
  <si>
    <t>Sexo</t>
  </si>
  <si>
    <t>Edad</t>
  </si>
  <si>
    <t>Ocupación</t>
  </si>
  <si>
    <t>Residencia</t>
  </si>
  <si>
    <t>Conoció el grupo Catalinas Sur por …</t>
  </si>
  <si>
    <t>Cuantas veces ha venido al galpón</t>
  </si>
  <si>
    <t>Que es lo que llama más atención</t>
  </si>
  <si>
    <t>(  ) de 15 a 25</t>
  </si>
  <si>
    <t>(  ) de 25 a 40</t>
  </si>
  <si>
    <t>(  ) de 40 a 60</t>
  </si>
  <si>
    <t>(  ) estudiante</t>
  </si>
  <si>
    <t>(  ) comerciante</t>
  </si>
  <si>
    <t>(  ) trabajador de industria</t>
  </si>
  <si>
    <t>(  ) autónomo</t>
  </si>
  <si>
    <t>(  ) trabajador de servicios</t>
  </si>
  <si>
    <t>(  ) profesional liberal</t>
  </si>
  <si>
    <t>(  ) otro rubro</t>
  </si>
  <si>
    <t>(  ) jubilado</t>
  </si>
  <si>
    <t>(  ) Provincia de Buenos Aires</t>
  </si>
  <si>
    <t>(  ) Otro país – ¿Cual? …………………………………..</t>
  </si>
  <si>
    <t>(  ) vive o trabaja en el barrio</t>
  </si>
  <si>
    <t>(  ) amigos</t>
  </si>
  <si>
    <t>(  ) diario</t>
  </si>
  <si>
    <t>(  ) televisión</t>
  </si>
  <si>
    <t>(  ) otro medio</t>
  </si>
  <si>
    <t>(  ) es la segunda vez</t>
  </si>
  <si>
    <t>(  ) tres o más veces</t>
  </si>
  <si>
    <t>(  ) la temática</t>
  </si>
  <si>
    <t>(  ) el ambiente</t>
  </si>
  <si>
    <t>(  ) masculino</t>
  </si>
  <si>
    <t>(  ) menos de 15</t>
  </si>
  <si>
    <t>(  ) Otra provincia – ¿Cual? ………………………………..</t>
  </si>
  <si>
    <t>Nombre: ………………………………………………………………….</t>
  </si>
  <si>
    <t>E-mail: …………………………………………………………..</t>
  </si>
  <si>
    <t>(  ) más de 60</t>
  </si>
  <si>
    <t>(  ) Capital Federal</t>
  </si>
  <si>
    <t>(  ) radio</t>
  </si>
  <si>
    <t>(  ) es la primera vez</t>
  </si>
  <si>
    <t>(  ) el hecho de ser  teatro comunitario</t>
  </si>
  <si>
    <t>(  ) la puesta en escena</t>
  </si>
  <si>
    <t>(x) más de 60</t>
  </si>
  <si>
    <t>(x) radio</t>
  </si>
  <si>
    <t>(x) es la primera vez</t>
  </si>
  <si>
    <t>(x) el hecho de ser  teatro comunitario</t>
  </si>
  <si>
    <t>(x) otro rubro</t>
  </si>
  <si>
    <t>(x) la temática</t>
  </si>
  <si>
    <t>(x) de 25 a 40</t>
  </si>
  <si>
    <t>(x) trabajador de servicios</t>
  </si>
  <si>
    <t>(x) Capital Federal</t>
  </si>
  <si>
    <t>(x) tres o más veces</t>
  </si>
  <si>
    <t>(x) la puesta en escena</t>
  </si>
  <si>
    <t>(x) jubilado</t>
  </si>
  <si>
    <t>(x) Provincia de Buenos Aires</t>
  </si>
  <si>
    <t>(x) diario</t>
  </si>
  <si>
    <t>(x) televisión</t>
  </si>
  <si>
    <t>(x) el ambiente</t>
  </si>
  <si>
    <t>(x) es la segunda vez</t>
  </si>
  <si>
    <t>(x) vive o trabaja en el barrio</t>
  </si>
  <si>
    <t>(x) estudiante</t>
  </si>
  <si>
    <t>(x) autónomo</t>
  </si>
  <si>
    <t>(x) trabajador de industria</t>
  </si>
  <si>
    <t>(x) de 15 a 25</t>
  </si>
  <si>
    <t>(x) comerciante</t>
  </si>
  <si>
    <t>(x) Otro país – ¿Cual? …Colombia……..</t>
  </si>
  <si>
    <t>(x) otro medio</t>
  </si>
  <si>
    <t>femenino</t>
  </si>
  <si>
    <t>masculino</t>
  </si>
  <si>
    <t>menos de 15</t>
  </si>
  <si>
    <t>de 15 a 25</t>
  </si>
  <si>
    <t>de 25 a 40</t>
  </si>
  <si>
    <t>de 40 a 60</t>
  </si>
  <si>
    <t>más de 60</t>
  </si>
  <si>
    <t>estudiante</t>
  </si>
  <si>
    <t>comerciante</t>
  </si>
  <si>
    <t>trabajador de industria</t>
  </si>
  <si>
    <t>autónomo</t>
  </si>
  <si>
    <t xml:space="preserve">profesor   </t>
  </si>
  <si>
    <t>trabajador de servicios</t>
  </si>
  <si>
    <t>otro rubro</t>
  </si>
  <si>
    <t>profesional liberal</t>
  </si>
  <si>
    <t>jubilado</t>
  </si>
  <si>
    <t>Capital Federal</t>
  </si>
  <si>
    <t>Provincia de Buenos Aires</t>
  </si>
  <si>
    <t>vive o trabaja en el barrio</t>
  </si>
  <si>
    <t>diario</t>
  </si>
  <si>
    <t>televisión</t>
  </si>
  <si>
    <t>otro medio</t>
  </si>
  <si>
    <t>es la segunda vez</t>
  </si>
  <si>
    <t>tres o más veces</t>
  </si>
  <si>
    <t>la temática</t>
  </si>
  <si>
    <t>el ambiente</t>
  </si>
  <si>
    <t>radio</t>
  </si>
  <si>
    <t>es la primera vez</t>
  </si>
  <si>
    <t>el hecho de ser  teatro comunitario</t>
  </si>
  <si>
    <t>la puesta en escena</t>
  </si>
  <si>
    <t>Otra provincia</t>
  </si>
  <si>
    <t>Otro país</t>
  </si>
  <si>
    <t>Número de respuestas</t>
  </si>
  <si>
    <t>(  ) femenino</t>
  </si>
  <si>
    <t>(x) femenino</t>
  </si>
  <si>
    <t>(x) masculino</t>
  </si>
  <si>
    <t xml:space="preserve">(  ) de 25 a 40 </t>
  </si>
  <si>
    <t>(x) de 40 a 60</t>
  </si>
  <si>
    <t>(x) menos de 15</t>
  </si>
  <si>
    <t>(x) amigos</t>
  </si>
  <si>
    <t>(x) profesional liberal</t>
  </si>
  <si>
    <t>(x) Otro país – ¿Cual? …EEUU(Nueva York)</t>
  </si>
  <si>
    <t xml:space="preserve">  Los datos serán utilizados para la elaboración de una tesis de maestría sobre teatro comunitario</t>
  </si>
  <si>
    <t>(x) profesor</t>
  </si>
  <si>
    <t>(  ) profesor</t>
  </si>
  <si>
    <t>Encuesta con el público del grupo Catalinas Sur       14/05/2011</t>
  </si>
  <si>
    <t>amigos</t>
  </si>
  <si>
    <t>Porcentagem</t>
  </si>
  <si>
    <t>(x) Otra provincia – ¿Cual? …Córdoba……..</t>
  </si>
  <si>
    <t>(x) Otra provincia – ¿Cual? …Santa Fe…..</t>
  </si>
  <si>
    <t>Encuesta con el público del grupo Catalinas Sur                    05/06/2010</t>
  </si>
  <si>
    <t xml:space="preserve">                          Los datos serán utilizados para la elaboración de una tesis de maestría sobre teatro comunitario</t>
  </si>
  <si>
    <t>Total: 87 respuestas</t>
  </si>
  <si>
    <t>dos no han contestado el sexo</t>
  </si>
  <si>
    <r>
      <t xml:space="preserve">    </t>
    </r>
    <r>
      <rPr>
        <sz val="12"/>
        <color theme="1"/>
        <rFont val="Calibri"/>
        <family val="2"/>
        <scheme val="minor"/>
      </rPr>
      <t>(58)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femenino</t>
    </r>
  </si>
  <si>
    <t xml:space="preserve">(27 ) masculino </t>
  </si>
  <si>
    <t xml:space="preserve"> ( 2) menos de 15     (6 ) de 15 a 25    ( 26) de 25 a 40    (33) de 40 a 60    (20 ) más de 60</t>
  </si>
  <si>
    <t xml:space="preserve">(14) estudiante    (1) comerciante   (3) trabajador de industria    (5 ) autónomo     (34) profesor   </t>
  </si>
  <si>
    <t>( 5) trabajador de servicios    ( 21 ) profesional liberal    (1) otro rubro    (7 ) jubilado</t>
  </si>
  <si>
    <t>(47 ) Capital Federal    (37) Provincia de Buenos Aires</t>
  </si>
  <si>
    <r>
      <t xml:space="preserve">( 2 ) Otra provincia – </t>
    </r>
    <r>
      <rPr>
        <sz val="12"/>
        <color rgb="FF000000"/>
        <rFont val="Calibri"/>
        <family val="2"/>
        <scheme val="minor"/>
      </rPr>
      <t>¿</t>
    </r>
    <r>
      <rPr>
        <sz val="12"/>
        <color theme="1"/>
        <rFont val="Calibri"/>
        <family val="2"/>
        <scheme val="minor"/>
      </rPr>
      <t xml:space="preserve">Cual? San Juan…………….. (1 ) Otro país – </t>
    </r>
    <r>
      <rPr>
        <sz val="12"/>
        <color rgb="FF000000"/>
        <rFont val="Calibri"/>
        <family val="2"/>
        <scheme val="minor"/>
      </rPr>
      <t>¿</t>
    </r>
    <r>
      <rPr>
        <sz val="12"/>
        <color theme="1"/>
        <rFont val="Calibri"/>
        <family val="2"/>
        <scheme val="minor"/>
      </rPr>
      <t>Cual? Colombia</t>
    </r>
  </si>
  <si>
    <r>
      <t xml:space="preserve">(2 ) vive o trabaja en el barrio    (62) </t>
    </r>
    <r>
      <rPr>
        <sz val="12"/>
        <color rgb="FF000000"/>
        <rFont val="Calibri"/>
        <family val="2"/>
        <scheme val="minor"/>
      </rPr>
      <t>amigos    (7) diario    (4 ) radio    (3) televisión    (18) otro medio</t>
    </r>
  </si>
  <si>
    <t>(56) es la primera vez    (18) es la segunda vez    (13) tres o más veces</t>
  </si>
  <si>
    <t>(73 ) el hecho de ser  teatro comunitario    (39 ) la temática    (46 ) la puesta en escena    ( 35) el ambiente</t>
  </si>
  <si>
    <r>
      <t>Nombre:</t>
    </r>
    <r>
      <rPr>
        <sz val="12"/>
        <color rgb="FF000000"/>
        <rFont val="Calibri"/>
        <family val="2"/>
        <scheme val="minor"/>
      </rPr>
      <t xml:space="preserve"> ………………………………………………………………….</t>
    </r>
  </si>
  <si>
    <r>
      <t>E-mail:</t>
    </r>
    <r>
      <rPr>
        <sz val="12"/>
        <color rgb="FF000000"/>
        <rFont val="Calibri"/>
        <family val="2"/>
        <scheme val="minor"/>
      </rPr>
      <t xml:space="preserve"> …………………………………………………………..</t>
    </r>
  </si>
  <si>
    <t>Total: 66 respuestas</t>
  </si>
  <si>
    <t>cuatro no han contestado el sexo</t>
  </si>
  <si>
    <r>
      <t xml:space="preserve">    </t>
    </r>
    <r>
      <rPr>
        <sz val="12"/>
        <color theme="1"/>
        <rFont val="Calibri"/>
        <family val="2"/>
        <scheme val="minor"/>
      </rPr>
      <t>(49)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femenino</t>
    </r>
  </si>
  <si>
    <t xml:space="preserve">(16) masculino </t>
  </si>
  <si>
    <t xml:space="preserve"> (1) menos de 15     (11) de 15 a 25    (9 ) de 25 a 40    (24) de 40 a 60    (21) más de 60</t>
  </si>
  <si>
    <t xml:space="preserve">(13) estudiante    (3) comerciante   (3 ) trabajador de industria    (3 ) autónomo     (32) profesor   </t>
  </si>
  <si>
    <t>( 3) trabajador de servicios    ( 12) profesional liberal    () otro rubro    (7 ) jubilado</t>
  </si>
  <si>
    <t>(20) Capital Federal    (40 ) Provincia de Buenos Aires</t>
  </si>
  <si>
    <r>
      <t xml:space="preserve">( 2 ) Otra provincia – </t>
    </r>
    <r>
      <rPr>
        <sz val="12"/>
        <color rgb="FF000000"/>
        <rFont val="Calibri"/>
        <family val="2"/>
        <scheme val="minor"/>
      </rPr>
      <t>¿</t>
    </r>
    <r>
      <rPr>
        <sz val="12"/>
        <color theme="1"/>
        <rFont val="Calibri"/>
        <family val="2"/>
        <scheme val="minor"/>
      </rPr>
      <t xml:space="preserve">Cual? Tierra del Fuego; Mendoza (4) Otro país – </t>
    </r>
    <r>
      <rPr>
        <sz val="12"/>
        <color rgb="FF000000"/>
        <rFont val="Calibri"/>
        <family val="2"/>
        <scheme val="minor"/>
      </rPr>
      <t>¿</t>
    </r>
    <r>
      <rPr>
        <sz val="12"/>
        <color theme="1"/>
        <rFont val="Calibri"/>
        <family val="2"/>
        <scheme val="minor"/>
      </rPr>
      <t>Cual? Francia= 2   EUA= 2</t>
    </r>
  </si>
  <si>
    <r>
      <t xml:space="preserve">(2 ) vive o trabaja en el barrio    (48) </t>
    </r>
    <r>
      <rPr>
        <sz val="12"/>
        <color rgb="FF000000"/>
        <rFont val="Calibri"/>
        <family val="2"/>
        <scheme val="minor"/>
      </rPr>
      <t>amigos    (6) diario    (3) radio    (1) televisión    (8) otro medio</t>
    </r>
  </si>
  <si>
    <t>(40) es la primera vez    (11) es la segunda vez    (15) tres o más veces</t>
  </si>
  <si>
    <t>(47) el hecho de ser  teatro comunitario    (32) la temática    (36) la puesta en escena    (25) el ambiente</t>
  </si>
  <si>
    <t>Encuesta con el público del grupo Catalinas Sur                    12/06/2010</t>
  </si>
  <si>
    <t>Total: 49 respuestas</t>
  </si>
  <si>
    <t>uno no ha informado el sexo</t>
  </si>
  <si>
    <r>
      <t xml:space="preserve">    </t>
    </r>
    <r>
      <rPr>
        <sz val="12"/>
        <color theme="1"/>
        <rFont val="Calibri"/>
        <family val="2"/>
        <scheme val="minor"/>
      </rPr>
      <t>(38  )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femenino</t>
    </r>
  </si>
  <si>
    <t xml:space="preserve">(10  ) masculino </t>
  </si>
  <si>
    <t xml:space="preserve"> (  ) menos de 15     (5  ) de 15 a 25    ( 5 ) de 25 a 40    (19  ) de 40 a 60    (20  ) más de 60</t>
  </si>
  <si>
    <t xml:space="preserve">(5 ) estudiante    (  ) comerciante   (3 ) trabajador de industria    (2 ) autónomo     (20 ) profesor   </t>
  </si>
  <si>
    <t>( 2 ) trabajador de servicios    ( 7 ) profesional liberal    ( 2 ) otro rubro    ( 8 ) jubilado</t>
  </si>
  <si>
    <t>(13  ) Capital Federal    (36  ) Provincia de Buenos Aires</t>
  </si>
  <si>
    <r>
      <t xml:space="preserve">(  ) Otra provincia – </t>
    </r>
    <r>
      <rPr>
        <sz val="12"/>
        <color rgb="FF000000"/>
        <rFont val="Calibri"/>
        <family val="2"/>
        <scheme val="minor"/>
      </rPr>
      <t>¿</t>
    </r>
    <r>
      <rPr>
        <sz val="12"/>
        <color theme="1"/>
        <rFont val="Calibri"/>
        <family val="2"/>
        <scheme val="minor"/>
      </rPr>
      <t xml:space="preserve">Cual? ……………………………….. (  ) Otro país – </t>
    </r>
    <r>
      <rPr>
        <sz val="12"/>
        <color rgb="FF000000"/>
        <rFont val="Calibri"/>
        <family val="2"/>
        <scheme val="minor"/>
      </rPr>
      <t>¿</t>
    </r>
    <r>
      <rPr>
        <sz val="12"/>
        <color theme="1"/>
        <rFont val="Calibri"/>
        <family val="2"/>
        <scheme val="minor"/>
      </rPr>
      <t>Cual? …………………………………..</t>
    </r>
  </si>
  <si>
    <r>
      <t xml:space="preserve">(  ) vive o trabaja en el barrio    (33 ) </t>
    </r>
    <r>
      <rPr>
        <sz val="12"/>
        <color rgb="FF000000"/>
        <rFont val="Calibri"/>
        <family val="2"/>
        <scheme val="minor"/>
      </rPr>
      <t>amigos    (2) diario    (2 ) radio    ( 1 ) televisión    (12 ) otro medio</t>
    </r>
  </si>
  <si>
    <t>(33  ) es la primera vez    (10  ) es la segunda vez    (6  ) tres o más veces</t>
  </si>
  <si>
    <t>(33 ) el hecho de ser  teatro comunitario    (25 ) la temática    (28 ) la puesta en escena    ( 18 ) el ambiente</t>
  </si>
  <si>
    <t>Encuesta con el público del grupo Catalinas Sur                    18/06/2010</t>
  </si>
  <si>
    <t>Total: 48 respuestas</t>
  </si>
  <si>
    <r>
      <t xml:space="preserve">    </t>
    </r>
    <r>
      <rPr>
        <sz val="12"/>
        <color theme="1"/>
        <rFont val="Calibri"/>
        <family val="2"/>
        <scheme val="minor"/>
      </rPr>
      <t>(36 )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femenino</t>
    </r>
  </si>
  <si>
    <t xml:space="preserve">(12 ) masculino </t>
  </si>
  <si>
    <t xml:space="preserve"> ( 1) menos de 15     (10 ) de 15 a 25    ( 13 ) de 25 a 40    (14  ) de 40 a 60    (10  ) más de 60</t>
  </si>
  <si>
    <t xml:space="preserve">(12) estudiante    (4  ) comerciante   (4 ) trabajador de industria    (2 ) autónomo     (7 ) profesor   </t>
  </si>
  <si>
    <t>( 4) trabajador de servicios    ( 8 ) profesional liberal    () otro rubro    ( 7 ) jubilado</t>
  </si>
  <si>
    <t>(19 ) Capital Federal    (22 ) Provincia de Buenos Aires</t>
  </si>
  <si>
    <r>
      <t xml:space="preserve">( 1 ) Otra provincia – </t>
    </r>
    <r>
      <rPr>
        <sz val="12"/>
        <color rgb="FF000000"/>
        <rFont val="Calibri"/>
        <family val="2"/>
        <scheme val="minor"/>
      </rPr>
      <t>¿</t>
    </r>
    <r>
      <rPr>
        <sz val="12"/>
        <color theme="1"/>
        <rFont val="Calibri"/>
        <family val="2"/>
        <scheme val="minor"/>
      </rPr>
      <t xml:space="preserve">Cual? Córdoba……………….. (6 ) Otro país – </t>
    </r>
    <r>
      <rPr>
        <sz val="12"/>
        <color rgb="FF000000"/>
        <rFont val="Calibri"/>
        <family val="2"/>
        <scheme val="minor"/>
      </rPr>
      <t>¿</t>
    </r>
    <r>
      <rPr>
        <sz val="12"/>
        <color theme="1"/>
        <rFont val="Calibri"/>
        <family val="2"/>
        <scheme val="minor"/>
      </rPr>
      <t>Cual? EUA= 4  Israel= 2</t>
    </r>
  </si>
  <si>
    <r>
      <t xml:space="preserve">(  ) vive o trabaja en el barrio    (30 ) </t>
    </r>
    <r>
      <rPr>
        <sz val="12"/>
        <color rgb="FF000000"/>
        <rFont val="Calibri"/>
        <family val="2"/>
        <scheme val="minor"/>
      </rPr>
      <t>amigos    () diario    (1 ) radio    () televisión    (16 ) otro medio</t>
    </r>
  </si>
  <si>
    <t>(32 ) es la primera vez    (11  ) es la segunda vez    (5  ) tres o más veces</t>
  </si>
  <si>
    <t>(27 ) el hecho de ser  teatro comunitario    (27 ) la temática    (27 ) la puesta en escena    ( 18 ) el ambiente</t>
  </si>
  <si>
    <t>Total de respuestas</t>
  </si>
  <si>
    <t>Total</t>
  </si>
  <si>
    <t>Data</t>
  </si>
  <si>
    <t>Somatório</t>
  </si>
  <si>
    <t>Encuesta con el público del grupo Catalinas Sur                    04/06/2010</t>
  </si>
</sst>
</file>

<file path=xl/styles.xml><?xml version="1.0" encoding="utf-8"?>
<styleSheet xmlns="http://schemas.openxmlformats.org/spreadsheetml/2006/main">
  <numFmts count="1">
    <numFmt numFmtId="164" formatCode="0.0%"/>
  </numFmts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0" tint="-0.249977111117893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i/>
      <sz val="11"/>
      <color theme="0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/>
    <xf numFmtId="0" fontId="0" fillId="0" borderId="0" xfId="0" applyAlignment="1">
      <alignment horizontal="right"/>
    </xf>
    <xf numFmtId="0" fontId="0" fillId="0" borderId="2" xfId="0" applyBorder="1"/>
    <xf numFmtId="0" fontId="0" fillId="0" borderId="0" xfId="0" applyBorder="1" applyAlignment="1">
      <alignment horizontal="right"/>
    </xf>
    <xf numFmtId="0" fontId="0" fillId="0" borderId="3" xfId="0" applyBorder="1" applyAlignment="1">
      <alignment horizontal="center"/>
    </xf>
    <xf numFmtId="0" fontId="7" fillId="0" borderId="2" xfId="0" applyFont="1" applyBorder="1"/>
    <xf numFmtId="1" fontId="0" fillId="0" borderId="3" xfId="0" applyNumberForma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164" fontId="0" fillId="0" borderId="3" xfId="0" applyNumberFormat="1" applyBorder="1" applyAlignment="1">
      <alignment horizontal="center"/>
    </xf>
    <xf numFmtId="49" fontId="1" fillId="0" borderId="2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0" fontId="0" fillId="0" borderId="4" xfId="0" applyBorder="1"/>
    <xf numFmtId="0" fontId="7" fillId="0" borderId="5" xfId="0" applyFont="1" applyBorder="1" applyAlignment="1">
      <alignment horizontal="right"/>
    </xf>
    <xf numFmtId="0" fontId="0" fillId="0" borderId="7" xfId="0" applyBorder="1" applyAlignment="1"/>
    <xf numFmtId="0" fontId="0" fillId="0" borderId="7" xfId="0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9" xfId="0" applyBorder="1" applyAlignment="1"/>
    <xf numFmtId="1" fontId="7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0" fillId="0" borderId="11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1" fontId="0" fillId="0" borderId="9" xfId="0" applyNumberForma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18" xfId="0" applyFont="1" applyBorder="1"/>
    <xf numFmtId="0" fontId="0" fillId="0" borderId="17" xfId="0" applyBorder="1"/>
    <xf numFmtId="164" fontId="9" fillId="0" borderId="3" xfId="0" applyNumberFormat="1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164" fontId="10" fillId="0" borderId="11" xfId="0" applyNumberFormat="1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164" fontId="11" fillId="0" borderId="6" xfId="0" applyNumberFormat="1" applyFont="1" applyBorder="1" applyAlignment="1">
      <alignment horizontal="center"/>
    </xf>
    <xf numFmtId="164" fontId="11" fillId="0" borderId="12" xfId="0" applyNumberFormat="1" applyFont="1" applyBorder="1" applyAlignment="1">
      <alignment horizontal="center"/>
    </xf>
    <xf numFmtId="14" fontId="7" fillId="0" borderId="13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14" fontId="7" fillId="0" borderId="15" xfId="0" applyNumberFormat="1" applyFont="1" applyBorder="1" applyAlignment="1">
      <alignment horizontal="center"/>
    </xf>
    <xf numFmtId="14" fontId="7" fillId="0" borderId="1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800">
                    <a:solidFill>
                      <a:schemeClr val="bg1"/>
                    </a:solidFill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defRPr>
                </a:pPr>
                <a:endParaRPr lang="pt-BR"/>
              </a:p>
            </c:txPr>
            <c:showVal val="1"/>
            <c:showLeaderLines val="1"/>
          </c:dLbls>
          <c:cat>
            <c:strRef>
              <c:f>Estatisticas!$B$6:$B$7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Estatisticas!$O$6:$O$7</c:f>
              <c:numCache>
                <c:formatCode>0.0%</c:formatCode>
                <c:ptCount val="2"/>
                <c:pt idx="0">
                  <c:v>0.71523178807947019</c:v>
                </c:pt>
                <c:pt idx="1">
                  <c:v>0.28476821192052981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4931999125109361"/>
          <c:y val="0.38850503062117225"/>
          <c:w val="0.17940879265091869"/>
          <c:h val="0.20021446735500481"/>
        </c:manualLayout>
      </c:layout>
      <c:txPr>
        <a:bodyPr/>
        <a:lstStyle/>
        <a:p>
          <a:pPr rtl="0">
            <a:defRPr sz="1100" b="1"/>
          </a:pPr>
          <a:endParaRPr lang="pt-BR"/>
        </a:p>
      </c:txPr>
    </c:legend>
    <c:plotVisOnly val="1"/>
    <c:dispBlanksAs val="zero"/>
  </c:chart>
  <c:printSettings>
    <c:headerFooter/>
    <c:pageMargins b="0.78740157499999996" l="0.511811024" r="0.511811024" t="0.78740157499999996" header="0.31496062000000014" footer="0.31496062000000014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0"/>
          <c:order val="0"/>
          <c:tx>
            <c:strRef>
              <c:f>Estatisticas!$B$17</c:f>
              <c:strCache>
                <c:ptCount val="1"/>
                <c:pt idx="0">
                  <c:v>estudiante</c:v>
                </c:pt>
              </c:strCache>
            </c:strRef>
          </c:tx>
          <c:cat>
            <c:numRef>
              <c:f>(Estatisticas!$D$2,Estatisticas!$F$2,Estatisticas!$H$2,Estatisticas!$J$2,Estatisticas!$L$2)</c:f>
              <c:numCache>
                <c:formatCode>dd/mm/yyyy</c:formatCode>
                <c:ptCount val="5"/>
                <c:pt idx="0">
                  <c:v>40677</c:v>
                </c:pt>
                <c:pt idx="1">
                  <c:v>40333</c:v>
                </c:pt>
                <c:pt idx="2">
                  <c:v>40334</c:v>
                </c:pt>
                <c:pt idx="3">
                  <c:v>40341</c:v>
                </c:pt>
                <c:pt idx="4">
                  <c:v>40347</c:v>
                </c:pt>
              </c:numCache>
            </c:numRef>
          </c:cat>
          <c:val>
            <c:numRef>
              <c:f>(Estatisticas!$E$17,Estatisticas!$G$17,Estatisticas!$I$17,Estatisticas!$K$17,Estatisticas!$M$17)</c:f>
              <c:numCache>
                <c:formatCode>0.0%</c:formatCode>
                <c:ptCount val="5"/>
                <c:pt idx="0">
                  <c:v>0.28125</c:v>
                </c:pt>
                <c:pt idx="1">
                  <c:v>0.15384615384615385</c:v>
                </c:pt>
                <c:pt idx="2">
                  <c:v>0.17105263157894737</c:v>
                </c:pt>
                <c:pt idx="3">
                  <c:v>0.10204081632653061</c:v>
                </c:pt>
                <c:pt idx="4">
                  <c:v>0.25</c:v>
                </c:pt>
              </c:numCache>
            </c:numRef>
          </c:val>
        </c:ser>
        <c:ser>
          <c:idx val="1"/>
          <c:order val="1"/>
          <c:tx>
            <c:strRef>
              <c:f>Estatisticas!$B$18</c:f>
              <c:strCache>
                <c:ptCount val="1"/>
                <c:pt idx="0">
                  <c:v>comerciante</c:v>
                </c:pt>
              </c:strCache>
            </c:strRef>
          </c:tx>
          <c:cat>
            <c:numRef>
              <c:f>(Estatisticas!$D$2,Estatisticas!$F$2,Estatisticas!$H$2,Estatisticas!$J$2,Estatisticas!$L$2)</c:f>
              <c:numCache>
                <c:formatCode>dd/mm/yyyy</c:formatCode>
                <c:ptCount val="5"/>
                <c:pt idx="0">
                  <c:v>40677</c:v>
                </c:pt>
                <c:pt idx="1">
                  <c:v>40333</c:v>
                </c:pt>
                <c:pt idx="2">
                  <c:v>40334</c:v>
                </c:pt>
                <c:pt idx="3">
                  <c:v>40341</c:v>
                </c:pt>
                <c:pt idx="4">
                  <c:v>40347</c:v>
                </c:pt>
              </c:numCache>
            </c:numRef>
          </c:cat>
          <c:val>
            <c:numRef>
              <c:f>(Estatisticas!$E$18,Estatisticas!$G$18,Estatisticas!$I$18,Estatisticas!$K$18,Estatisticas!$M$18)</c:f>
              <c:numCache>
                <c:formatCode>0.0%</c:formatCode>
                <c:ptCount val="5"/>
                <c:pt idx="0">
                  <c:v>3.125E-2</c:v>
                </c:pt>
                <c:pt idx="1">
                  <c:v>1.098901098901099E-2</c:v>
                </c:pt>
                <c:pt idx="2">
                  <c:v>3.9473684210526314E-2</c:v>
                </c:pt>
                <c:pt idx="3">
                  <c:v>0</c:v>
                </c:pt>
                <c:pt idx="4">
                  <c:v>8.3333333333333329E-2</c:v>
                </c:pt>
              </c:numCache>
            </c:numRef>
          </c:val>
        </c:ser>
        <c:ser>
          <c:idx val="2"/>
          <c:order val="2"/>
          <c:tx>
            <c:strRef>
              <c:f>Estatisticas!$B$19</c:f>
              <c:strCache>
                <c:ptCount val="1"/>
                <c:pt idx="0">
                  <c:v>trabajador de industria</c:v>
                </c:pt>
              </c:strCache>
            </c:strRef>
          </c:tx>
          <c:cat>
            <c:numRef>
              <c:f>(Estatisticas!$D$2,Estatisticas!$F$2,Estatisticas!$H$2,Estatisticas!$J$2,Estatisticas!$L$2)</c:f>
              <c:numCache>
                <c:formatCode>dd/mm/yyyy</c:formatCode>
                <c:ptCount val="5"/>
                <c:pt idx="0">
                  <c:v>40677</c:v>
                </c:pt>
                <c:pt idx="1">
                  <c:v>40333</c:v>
                </c:pt>
                <c:pt idx="2">
                  <c:v>40334</c:v>
                </c:pt>
                <c:pt idx="3">
                  <c:v>40341</c:v>
                </c:pt>
                <c:pt idx="4">
                  <c:v>40347</c:v>
                </c:pt>
              </c:numCache>
            </c:numRef>
          </c:cat>
          <c:val>
            <c:numRef>
              <c:f>(Estatisticas!$E$19,Estatisticas!$G$19,Estatisticas!$I$19,Estatisticas!$K$19,Estatisticas!$M$19)</c:f>
              <c:numCache>
                <c:formatCode>0.0%</c:formatCode>
                <c:ptCount val="5"/>
                <c:pt idx="0">
                  <c:v>3.125E-2</c:v>
                </c:pt>
                <c:pt idx="1">
                  <c:v>3.2967032967032968E-2</c:v>
                </c:pt>
                <c:pt idx="2">
                  <c:v>3.9473684210526314E-2</c:v>
                </c:pt>
                <c:pt idx="3">
                  <c:v>6.1224489795918366E-2</c:v>
                </c:pt>
                <c:pt idx="4">
                  <c:v>8.3333333333333329E-2</c:v>
                </c:pt>
              </c:numCache>
            </c:numRef>
          </c:val>
        </c:ser>
        <c:ser>
          <c:idx val="3"/>
          <c:order val="3"/>
          <c:tx>
            <c:strRef>
              <c:f>Estatisticas!$B$20</c:f>
              <c:strCache>
                <c:ptCount val="1"/>
                <c:pt idx="0">
                  <c:v>autónomo</c:v>
                </c:pt>
              </c:strCache>
            </c:strRef>
          </c:tx>
          <c:cat>
            <c:numRef>
              <c:f>(Estatisticas!$D$2,Estatisticas!$F$2,Estatisticas!$H$2,Estatisticas!$J$2,Estatisticas!$L$2)</c:f>
              <c:numCache>
                <c:formatCode>dd/mm/yyyy</c:formatCode>
                <c:ptCount val="5"/>
                <c:pt idx="0">
                  <c:v>40677</c:v>
                </c:pt>
                <c:pt idx="1">
                  <c:v>40333</c:v>
                </c:pt>
                <c:pt idx="2">
                  <c:v>40334</c:v>
                </c:pt>
                <c:pt idx="3">
                  <c:v>40341</c:v>
                </c:pt>
                <c:pt idx="4">
                  <c:v>40347</c:v>
                </c:pt>
              </c:numCache>
            </c:numRef>
          </c:cat>
          <c:val>
            <c:numRef>
              <c:f>(Estatisticas!$E$20,Estatisticas!$G$20,Estatisticas!$I$20,Estatisticas!$K$20,Estatisticas!$M$20)</c:f>
              <c:numCache>
                <c:formatCode>0.0%</c:formatCode>
                <c:ptCount val="5"/>
                <c:pt idx="0">
                  <c:v>4.6875E-2</c:v>
                </c:pt>
                <c:pt idx="1">
                  <c:v>5.4945054945054944E-2</c:v>
                </c:pt>
                <c:pt idx="2">
                  <c:v>3.9473684210526314E-2</c:v>
                </c:pt>
                <c:pt idx="3">
                  <c:v>4.0816326530612242E-2</c:v>
                </c:pt>
                <c:pt idx="4">
                  <c:v>4.1666666666666664E-2</c:v>
                </c:pt>
              </c:numCache>
            </c:numRef>
          </c:val>
        </c:ser>
        <c:ser>
          <c:idx val="4"/>
          <c:order val="4"/>
          <c:tx>
            <c:strRef>
              <c:f>Estatisticas!$B$21</c:f>
              <c:strCache>
                <c:ptCount val="1"/>
                <c:pt idx="0">
                  <c:v>profesor   </c:v>
                </c:pt>
              </c:strCache>
            </c:strRef>
          </c:tx>
          <c:cat>
            <c:numRef>
              <c:f>(Estatisticas!$D$2,Estatisticas!$F$2,Estatisticas!$H$2,Estatisticas!$J$2,Estatisticas!$L$2)</c:f>
              <c:numCache>
                <c:formatCode>dd/mm/yyyy</c:formatCode>
                <c:ptCount val="5"/>
                <c:pt idx="0">
                  <c:v>40677</c:v>
                </c:pt>
                <c:pt idx="1">
                  <c:v>40333</c:v>
                </c:pt>
                <c:pt idx="2">
                  <c:v>40334</c:v>
                </c:pt>
                <c:pt idx="3">
                  <c:v>40341</c:v>
                </c:pt>
                <c:pt idx="4">
                  <c:v>40347</c:v>
                </c:pt>
              </c:numCache>
            </c:numRef>
          </c:cat>
          <c:val>
            <c:numRef>
              <c:f>(Estatisticas!$E$21,Estatisticas!$G$21,Estatisticas!$I$21,Estatisticas!$K$21,Estatisticas!$M$21)</c:f>
              <c:numCache>
                <c:formatCode>0.0%</c:formatCode>
                <c:ptCount val="5"/>
                <c:pt idx="0">
                  <c:v>0.1875</c:v>
                </c:pt>
                <c:pt idx="1">
                  <c:v>0.37362637362637363</c:v>
                </c:pt>
                <c:pt idx="2">
                  <c:v>0.42105263157894735</c:v>
                </c:pt>
                <c:pt idx="3">
                  <c:v>0.40816326530612246</c:v>
                </c:pt>
                <c:pt idx="4">
                  <c:v>0.14583333333333334</c:v>
                </c:pt>
              </c:numCache>
            </c:numRef>
          </c:val>
        </c:ser>
        <c:ser>
          <c:idx val="5"/>
          <c:order val="5"/>
          <c:tx>
            <c:strRef>
              <c:f>Estatisticas!$B$22</c:f>
              <c:strCache>
                <c:ptCount val="1"/>
                <c:pt idx="0">
                  <c:v>trabajador de servicios</c:v>
                </c:pt>
              </c:strCache>
            </c:strRef>
          </c:tx>
          <c:cat>
            <c:numRef>
              <c:f>(Estatisticas!$D$2,Estatisticas!$F$2,Estatisticas!$H$2,Estatisticas!$J$2,Estatisticas!$L$2)</c:f>
              <c:numCache>
                <c:formatCode>dd/mm/yyyy</c:formatCode>
                <c:ptCount val="5"/>
                <c:pt idx="0">
                  <c:v>40677</c:v>
                </c:pt>
                <c:pt idx="1">
                  <c:v>40333</c:v>
                </c:pt>
                <c:pt idx="2">
                  <c:v>40334</c:v>
                </c:pt>
                <c:pt idx="3">
                  <c:v>40341</c:v>
                </c:pt>
                <c:pt idx="4">
                  <c:v>40347</c:v>
                </c:pt>
              </c:numCache>
            </c:numRef>
          </c:cat>
          <c:val>
            <c:numRef>
              <c:f>(Estatisticas!$E$22,Estatisticas!$G$22,Estatisticas!$I$22,Estatisticas!$K$22,Estatisticas!$M$22)</c:f>
              <c:numCache>
                <c:formatCode>0.0%</c:formatCode>
                <c:ptCount val="5"/>
                <c:pt idx="0">
                  <c:v>0.125</c:v>
                </c:pt>
                <c:pt idx="1">
                  <c:v>5.4945054945054944E-2</c:v>
                </c:pt>
                <c:pt idx="2">
                  <c:v>3.9473684210526314E-2</c:v>
                </c:pt>
                <c:pt idx="3">
                  <c:v>4.0816326530612242E-2</c:v>
                </c:pt>
                <c:pt idx="4">
                  <c:v>8.3333333333333329E-2</c:v>
                </c:pt>
              </c:numCache>
            </c:numRef>
          </c:val>
        </c:ser>
        <c:ser>
          <c:idx val="6"/>
          <c:order val="6"/>
          <c:tx>
            <c:strRef>
              <c:f>Estatisticas!$B$23</c:f>
              <c:strCache>
                <c:ptCount val="1"/>
                <c:pt idx="0">
                  <c:v>profesional liberal</c:v>
                </c:pt>
              </c:strCache>
            </c:strRef>
          </c:tx>
          <c:cat>
            <c:numRef>
              <c:f>(Estatisticas!$D$2,Estatisticas!$F$2,Estatisticas!$H$2,Estatisticas!$J$2,Estatisticas!$L$2)</c:f>
              <c:numCache>
                <c:formatCode>dd/mm/yyyy</c:formatCode>
                <c:ptCount val="5"/>
                <c:pt idx="0">
                  <c:v>40677</c:v>
                </c:pt>
                <c:pt idx="1">
                  <c:v>40333</c:v>
                </c:pt>
                <c:pt idx="2">
                  <c:v>40334</c:v>
                </c:pt>
                <c:pt idx="3">
                  <c:v>40341</c:v>
                </c:pt>
                <c:pt idx="4">
                  <c:v>40347</c:v>
                </c:pt>
              </c:numCache>
            </c:numRef>
          </c:cat>
          <c:val>
            <c:numRef>
              <c:f>(Estatisticas!$E$23,Estatisticas!$G$23,Estatisticas!$I$23,Estatisticas!$K$23,Estatisticas!$M$23)</c:f>
              <c:numCache>
                <c:formatCode>0.0%</c:formatCode>
                <c:ptCount val="5"/>
                <c:pt idx="0">
                  <c:v>0.125</c:v>
                </c:pt>
                <c:pt idx="1">
                  <c:v>0.23076923076923078</c:v>
                </c:pt>
                <c:pt idx="2">
                  <c:v>0.15789473684210525</c:v>
                </c:pt>
                <c:pt idx="3">
                  <c:v>0.14285714285714285</c:v>
                </c:pt>
                <c:pt idx="4">
                  <c:v>0.16666666666666666</c:v>
                </c:pt>
              </c:numCache>
            </c:numRef>
          </c:val>
        </c:ser>
        <c:ser>
          <c:idx val="7"/>
          <c:order val="7"/>
          <c:tx>
            <c:strRef>
              <c:f>Estatisticas!$B$24</c:f>
              <c:strCache>
                <c:ptCount val="1"/>
                <c:pt idx="0">
                  <c:v>otro rubro</c:v>
                </c:pt>
              </c:strCache>
            </c:strRef>
          </c:tx>
          <c:cat>
            <c:numRef>
              <c:f>(Estatisticas!$D$2,Estatisticas!$F$2,Estatisticas!$H$2,Estatisticas!$J$2,Estatisticas!$L$2)</c:f>
              <c:numCache>
                <c:formatCode>dd/mm/yyyy</c:formatCode>
                <c:ptCount val="5"/>
                <c:pt idx="0">
                  <c:v>40677</c:v>
                </c:pt>
                <c:pt idx="1">
                  <c:v>40333</c:v>
                </c:pt>
                <c:pt idx="2">
                  <c:v>40334</c:v>
                </c:pt>
                <c:pt idx="3">
                  <c:v>40341</c:v>
                </c:pt>
                <c:pt idx="4">
                  <c:v>40347</c:v>
                </c:pt>
              </c:numCache>
            </c:numRef>
          </c:cat>
          <c:val>
            <c:numRef>
              <c:f>(Estatisticas!$E$24,Estatisticas!$G$24,Estatisticas!$I$24,Estatisticas!$K$24,Estatisticas!$M$24)</c:f>
              <c:numCache>
                <c:formatCode>0.0%</c:formatCode>
                <c:ptCount val="5"/>
                <c:pt idx="0">
                  <c:v>7.8125E-2</c:v>
                </c:pt>
                <c:pt idx="1">
                  <c:v>1.098901098901099E-2</c:v>
                </c:pt>
                <c:pt idx="2">
                  <c:v>0</c:v>
                </c:pt>
                <c:pt idx="3">
                  <c:v>4.0816326530612242E-2</c:v>
                </c:pt>
                <c:pt idx="4">
                  <c:v>0</c:v>
                </c:pt>
              </c:numCache>
            </c:numRef>
          </c:val>
        </c:ser>
        <c:ser>
          <c:idx val="8"/>
          <c:order val="8"/>
          <c:tx>
            <c:strRef>
              <c:f>Estatisticas!$B$25</c:f>
              <c:strCache>
                <c:ptCount val="1"/>
                <c:pt idx="0">
                  <c:v>jubilado</c:v>
                </c:pt>
              </c:strCache>
            </c:strRef>
          </c:tx>
          <c:cat>
            <c:numRef>
              <c:f>(Estatisticas!$D$2,Estatisticas!$F$2,Estatisticas!$H$2,Estatisticas!$J$2,Estatisticas!$L$2)</c:f>
              <c:numCache>
                <c:formatCode>dd/mm/yyyy</c:formatCode>
                <c:ptCount val="5"/>
                <c:pt idx="0">
                  <c:v>40677</c:v>
                </c:pt>
                <c:pt idx="1">
                  <c:v>40333</c:v>
                </c:pt>
                <c:pt idx="2">
                  <c:v>40334</c:v>
                </c:pt>
                <c:pt idx="3">
                  <c:v>40341</c:v>
                </c:pt>
                <c:pt idx="4">
                  <c:v>40347</c:v>
                </c:pt>
              </c:numCache>
            </c:numRef>
          </c:cat>
          <c:val>
            <c:numRef>
              <c:f>(Estatisticas!$E$25,Estatisticas!$G$25,Estatisticas!$I$25,Estatisticas!$K$25,Estatisticas!$M$25)</c:f>
              <c:numCache>
                <c:formatCode>0.0%</c:formatCode>
                <c:ptCount val="5"/>
                <c:pt idx="0">
                  <c:v>9.375E-2</c:v>
                </c:pt>
                <c:pt idx="1">
                  <c:v>7.6923076923076927E-2</c:v>
                </c:pt>
                <c:pt idx="2">
                  <c:v>9.2105263157894732E-2</c:v>
                </c:pt>
                <c:pt idx="3">
                  <c:v>0.16326530612244897</c:v>
                </c:pt>
                <c:pt idx="4">
                  <c:v>0.14583333333333334</c:v>
                </c:pt>
              </c:numCache>
            </c:numRef>
          </c:val>
        </c:ser>
        <c:gapWidth val="100"/>
        <c:axId val="92918528"/>
        <c:axId val="92920064"/>
      </c:barChart>
      <c:catAx>
        <c:axId val="92918528"/>
        <c:scaling>
          <c:orientation val="minMax"/>
        </c:scaling>
        <c:axPos val="b"/>
        <c:numFmt formatCode="dd/mm/yyyy" sourceLinked="1"/>
        <c:tickLblPos val="nextTo"/>
        <c:txPr>
          <a:bodyPr/>
          <a:lstStyle/>
          <a:p>
            <a:pPr>
              <a:defRPr sz="600"/>
            </a:pPr>
            <a:endParaRPr lang="pt-BR"/>
          </a:p>
        </c:txPr>
        <c:crossAx val="92920064"/>
        <c:crosses val="autoZero"/>
        <c:lblAlgn val="ctr"/>
        <c:lblOffset val="100"/>
      </c:catAx>
      <c:valAx>
        <c:axId val="92920064"/>
        <c:scaling>
          <c:orientation val="minMax"/>
        </c:scaling>
        <c:axPos val="l"/>
        <c:majorGridlines/>
        <c:numFmt formatCode="0.0%" sourceLinked="1"/>
        <c:tickLblPos val="nextTo"/>
        <c:txPr>
          <a:bodyPr/>
          <a:lstStyle/>
          <a:p>
            <a:pPr>
              <a:defRPr sz="800"/>
            </a:pPr>
            <a:endParaRPr lang="pt-BR"/>
          </a:p>
        </c:txPr>
        <c:crossAx val="92918528"/>
        <c:crosses val="autoZero"/>
        <c:crossBetween val="between"/>
      </c:valAx>
    </c:plotArea>
    <c:legend>
      <c:legendPos val="r"/>
      <c:txPr>
        <a:bodyPr/>
        <a:lstStyle/>
        <a:p>
          <a:pPr>
            <a:defRPr sz="1000" b="1"/>
          </a:pPr>
          <a:endParaRPr lang="pt-BR"/>
        </a:p>
      </c:txPr>
    </c:legend>
    <c:plotVisOnly val="1"/>
    <c:dispBlanksAs val="gap"/>
  </c:chart>
  <c:printSettings>
    <c:headerFooter/>
    <c:pageMargins b="0.78740157499999996" l="0.511811024" r="0.511811024" t="0.78740157499999996" header="0.31496062000000014" footer="0.31496062000000014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0"/>
          <c:order val="0"/>
          <c:tx>
            <c:strRef>
              <c:f>Estatisticas!$B$28</c:f>
              <c:strCache>
                <c:ptCount val="1"/>
                <c:pt idx="0">
                  <c:v>Capital Federal</c:v>
                </c:pt>
              </c:strCache>
            </c:strRef>
          </c:tx>
          <c:cat>
            <c:numRef>
              <c:f>(Estatisticas!$D$2,Estatisticas!$F$2,Estatisticas!$H$2,Estatisticas!$J$2,Estatisticas!$L$2)</c:f>
              <c:numCache>
                <c:formatCode>dd/mm/yyyy</c:formatCode>
                <c:ptCount val="5"/>
                <c:pt idx="0">
                  <c:v>40677</c:v>
                </c:pt>
                <c:pt idx="1">
                  <c:v>40333</c:v>
                </c:pt>
                <c:pt idx="2">
                  <c:v>40334</c:v>
                </c:pt>
                <c:pt idx="3">
                  <c:v>40341</c:v>
                </c:pt>
                <c:pt idx="4">
                  <c:v>40347</c:v>
                </c:pt>
              </c:numCache>
            </c:numRef>
          </c:cat>
          <c:val>
            <c:numRef>
              <c:f>(Estatisticas!$E$28,Estatisticas!$G$28,Estatisticas!$I$28,Estatisticas!$K$28,Estatisticas!$M$28)</c:f>
              <c:numCache>
                <c:formatCode>0.0%</c:formatCode>
                <c:ptCount val="5"/>
                <c:pt idx="0">
                  <c:v>0.4642857142857143</c:v>
                </c:pt>
                <c:pt idx="1">
                  <c:v>0.54022988505747127</c:v>
                </c:pt>
                <c:pt idx="2">
                  <c:v>0.30303030303030304</c:v>
                </c:pt>
                <c:pt idx="3">
                  <c:v>0.26530612244897961</c:v>
                </c:pt>
                <c:pt idx="4">
                  <c:v>0.39583333333333331</c:v>
                </c:pt>
              </c:numCache>
            </c:numRef>
          </c:val>
        </c:ser>
        <c:ser>
          <c:idx val="1"/>
          <c:order val="1"/>
          <c:tx>
            <c:strRef>
              <c:f>Estatisticas!$B$29</c:f>
              <c:strCache>
                <c:ptCount val="1"/>
                <c:pt idx="0">
                  <c:v>Provincia de Buenos Aires</c:v>
                </c:pt>
              </c:strCache>
            </c:strRef>
          </c:tx>
          <c:cat>
            <c:numRef>
              <c:f>(Estatisticas!$D$2,Estatisticas!$F$2,Estatisticas!$H$2,Estatisticas!$J$2,Estatisticas!$L$2)</c:f>
              <c:numCache>
                <c:formatCode>dd/mm/yyyy</c:formatCode>
                <c:ptCount val="5"/>
                <c:pt idx="0">
                  <c:v>40677</c:v>
                </c:pt>
                <c:pt idx="1">
                  <c:v>40333</c:v>
                </c:pt>
                <c:pt idx="2">
                  <c:v>40334</c:v>
                </c:pt>
                <c:pt idx="3">
                  <c:v>40341</c:v>
                </c:pt>
                <c:pt idx="4">
                  <c:v>40347</c:v>
                </c:pt>
              </c:numCache>
            </c:numRef>
          </c:cat>
          <c:val>
            <c:numRef>
              <c:f>(Estatisticas!$E$29,Estatisticas!$G$29,Estatisticas!$I$29,Estatisticas!$K$29,Estatisticas!$M$29)</c:f>
              <c:numCache>
                <c:formatCode>0.0%</c:formatCode>
                <c:ptCount val="5"/>
                <c:pt idx="0">
                  <c:v>0.44642857142857145</c:v>
                </c:pt>
                <c:pt idx="1">
                  <c:v>0.42528735632183906</c:v>
                </c:pt>
                <c:pt idx="2">
                  <c:v>0.60606060606060608</c:v>
                </c:pt>
                <c:pt idx="3">
                  <c:v>0.73469387755102045</c:v>
                </c:pt>
                <c:pt idx="4">
                  <c:v>0.45833333333333331</c:v>
                </c:pt>
              </c:numCache>
            </c:numRef>
          </c:val>
        </c:ser>
        <c:ser>
          <c:idx val="2"/>
          <c:order val="2"/>
          <c:tx>
            <c:strRef>
              <c:f>Estatisticas!$B$30</c:f>
              <c:strCache>
                <c:ptCount val="1"/>
                <c:pt idx="0">
                  <c:v>Otra provincia</c:v>
                </c:pt>
              </c:strCache>
            </c:strRef>
          </c:tx>
          <c:cat>
            <c:numRef>
              <c:f>(Estatisticas!$D$2,Estatisticas!$F$2,Estatisticas!$H$2,Estatisticas!$J$2,Estatisticas!$L$2)</c:f>
              <c:numCache>
                <c:formatCode>dd/mm/yyyy</c:formatCode>
                <c:ptCount val="5"/>
                <c:pt idx="0">
                  <c:v>40677</c:v>
                </c:pt>
                <c:pt idx="1">
                  <c:v>40333</c:v>
                </c:pt>
                <c:pt idx="2">
                  <c:v>40334</c:v>
                </c:pt>
                <c:pt idx="3">
                  <c:v>40341</c:v>
                </c:pt>
                <c:pt idx="4">
                  <c:v>40347</c:v>
                </c:pt>
              </c:numCache>
            </c:numRef>
          </c:cat>
          <c:val>
            <c:numRef>
              <c:f>(Estatisticas!$E$30,Estatisticas!$G$30,Estatisticas!$I$30,Estatisticas!$K$30,Estatisticas!$M$30)</c:f>
              <c:numCache>
                <c:formatCode>0.0%</c:formatCode>
                <c:ptCount val="5"/>
                <c:pt idx="0">
                  <c:v>5.3571428571428568E-2</c:v>
                </c:pt>
                <c:pt idx="1">
                  <c:v>2.2988505747126436E-2</c:v>
                </c:pt>
                <c:pt idx="2">
                  <c:v>3.0303030303030304E-2</c:v>
                </c:pt>
                <c:pt idx="3">
                  <c:v>0</c:v>
                </c:pt>
                <c:pt idx="4">
                  <c:v>2.0833333333333332E-2</c:v>
                </c:pt>
              </c:numCache>
            </c:numRef>
          </c:val>
        </c:ser>
        <c:ser>
          <c:idx val="3"/>
          <c:order val="3"/>
          <c:tx>
            <c:strRef>
              <c:f>Estatisticas!$B$31</c:f>
              <c:strCache>
                <c:ptCount val="1"/>
                <c:pt idx="0">
                  <c:v>Otro país</c:v>
                </c:pt>
              </c:strCache>
            </c:strRef>
          </c:tx>
          <c:cat>
            <c:numRef>
              <c:f>(Estatisticas!$D$2,Estatisticas!$F$2,Estatisticas!$H$2,Estatisticas!$J$2,Estatisticas!$L$2)</c:f>
              <c:numCache>
                <c:formatCode>dd/mm/yyyy</c:formatCode>
                <c:ptCount val="5"/>
                <c:pt idx="0">
                  <c:v>40677</c:v>
                </c:pt>
                <c:pt idx="1">
                  <c:v>40333</c:v>
                </c:pt>
                <c:pt idx="2">
                  <c:v>40334</c:v>
                </c:pt>
                <c:pt idx="3">
                  <c:v>40341</c:v>
                </c:pt>
                <c:pt idx="4">
                  <c:v>40347</c:v>
                </c:pt>
              </c:numCache>
            </c:numRef>
          </c:cat>
          <c:val>
            <c:numRef>
              <c:f>(Estatisticas!$E$31,Estatisticas!$G$31,Estatisticas!$I$31,Estatisticas!$K$31,Estatisticas!$M$31)</c:f>
              <c:numCache>
                <c:formatCode>0.0%</c:formatCode>
                <c:ptCount val="5"/>
                <c:pt idx="0">
                  <c:v>3.5714285714285712E-2</c:v>
                </c:pt>
                <c:pt idx="1">
                  <c:v>1.1494252873563218E-2</c:v>
                </c:pt>
                <c:pt idx="2">
                  <c:v>6.0606060606060608E-2</c:v>
                </c:pt>
                <c:pt idx="3">
                  <c:v>0</c:v>
                </c:pt>
                <c:pt idx="4">
                  <c:v>0.125</c:v>
                </c:pt>
              </c:numCache>
            </c:numRef>
          </c:val>
        </c:ser>
        <c:gapWidth val="100"/>
        <c:axId val="92986752"/>
        <c:axId val="93004928"/>
      </c:barChart>
      <c:catAx>
        <c:axId val="92986752"/>
        <c:scaling>
          <c:orientation val="minMax"/>
        </c:scaling>
        <c:axPos val="b"/>
        <c:numFmt formatCode="dd/mm/yyyy" sourceLinked="1"/>
        <c:tickLblPos val="nextTo"/>
        <c:txPr>
          <a:bodyPr/>
          <a:lstStyle/>
          <a:p>
            <a:pPr>
              <a:defRPr sz="600" b="0"/>
            </a:pPr>
            <a:endParaRPr lang="pt-BR"/>
          </a:p>
        </c:txPr>
        <c:crossAx val="93004928"/>
        <c:crosses val="autoZero"/>
        <c:lblAlgn val="ctr"/>
        <c:lblOffset val="100"/>
      </c:catAx>
      <c:valAx>
        <c:axId val="93004928"/>
        <c:scaling>
          <c:orientation val="minMax"/>
        </c:scaling>
        <c:axPos val="l"/>
        <c:majorGridlines/>
        <c:numFmt formatCode="0.0%" sourceLinked="1"/>
        <c:tickLblPos val="nextTo"/>
        <c:txPr>
          <a:bodyPr/>
          <a:lstStyle/>
          <a:p>
            <a:pPr>
              <a:defRPr sz="800"/>
            </a:pPr>
            <a:endParaRPr lang="pt-BR"/>
          </a:p>
        </c:txPr>
        <c:crossAx val="92986752"/>
        <c:crosses val="autoZero"/>
        <c:crossBetween val="between"/>
      </c:valAx>
    </c:plotArea>
    <c:legend>
      <c:legendPos val="r"/>
      <c:txPr>
        <a:bodyPr/>
        <a:lstStyle/>
        <a:p>
          <a:pPr>
            <a:defRPr b="1"/>
          </a:pPr>
          <a:endParaRPr lang="pt-BR"/>
        </a:p>
      </c:txPr>
    </c:legend>
    <c:plotVisOnly val="1"/>
    <c:dispBlanksAs val="gap"/>
  </c:chart>
  <c:printSettings>
    <c:headerFooter/>
    <c:pageMargins b="0.78740157499999996" l="0.511811024" r="0.511811024" t="0.78740157499999996" header="0.31496062000000014" footer="0.31496062000000014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0"/>
          <c:order val="0"/>
          <c:tx>
            <c:strRef>
              <c:f>Estatisticas!$B$34</c:f>
              <c:strCache>
                <c:ptCount val="1"/>
                <c:pt idx="0">
                  <c:v>vive o trabaja en el barrio</c:v>
                </c:pt>
              </c:strCache>
            </c:strRef>
          </c:tx>
          <c:cat>
            <c:numRef>
              <c:f>(Estatisticas!$D$2,Estatisticas!$F$2,Estatisticas!$H$2,Estatisticas!$J$2,Estatisticas!$L$2)</c:f>
              <c:numCache>
                <c:formatCode>dd/mm/yyyy</c:formatCode>
                <c:ptCount val="5"/>
                <c:pt idx="0">
                  <c:v>40677</c:v>
                </c:pt>
                <c:pt idx="1">
                  <c:v>40333</c:v>
                </c:pt>
                <c:pt idx="2">
                  <c:v>40334</c:v>
                </c:pt>
                <c:pt idx="3">
                  <c:v>40341</c:v>
                </c:pt>
                <c:pt idx="4">
                  <c:v>40347</c:v>
                </c:pt>
              </c:numCache>
            </c:numRef>
          </c:cat>
          <c:val>
            <c:numRef>
              <c:f>(Estatisticas!$E$34,Estatisticas!$G$34,Estatisticas!$I$34,Estatisticas!$K$34,Estatisticas!$M$34)</c:f>
              <c:numCache>
                <c:formatCode>0.0%</c:formatCode>
                <c:ptCount val="5"/>
                <c:pt idx="0">
                  <c:v>7.4626865671641784E-2</c:v>
                </c:pt>
                <c:pt idx="1">
                  <c:v>2.0833333333333332E-2</c:v>
                </c:pt>
                <c:pt idx="2">
                  <c:v>2.9411764705882353E-2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Estatisticas!$B$35</c:f>
              <c:strCache>
                <c:ptCount val="1"/>
                <c:pt idx="0">
                  <c:v>amigos</c:v>
                </c:pt>
              </c:strCache>
            </c:strRef>
          </c:tx>
          <c:cat>
            <c:numRef>
              <c:f>(Estatisticas!$D$2,Estatisticas!$F$2,Estatisticas!$H$2,Estatisticas!$J$2,Estatisticas!$L$2)</c:f>
              <c:numCache>
                <c:formatCode>dd/mm/yyyy</c:formatCode>
                <c:ptCount val="5"/>
                <c:pt idx="0">
                  <c:v>40677</c:v>
                </c:pt>
                <c:pt idx="1">
                  <c:v>40333</c:v>
                </c:pt>
                <c:pt idx="2">
                  <c:v>40334</c:v>
                </c:pt>
                <c:pt idx="3">
                  <c:v>40341</c:v>
                </c:pt>
                <c:pt idx="4">
                  <c:v>40347</c:v>
                </c:pt>
              </c:numCache>
            </c:numRef>
          </c:cat>
          <c:val>
            <c:numRef>
              <c:f>(Estatisticas!$E$35,Estatisticas!$G$35,Estatisticas!$I$35,Estatisticas!$K$35,Estatisticas!$M$35)</c:f>
              <c:numCache>
                <c:formatCode>0.0%</c:formatCode>
                <c:ptCount val="5"/>
                <c:pt idx="0">
                  <c:v>0.61194029850746268</c:v>
                </c:pt>
                <c:pt idx="1">
                  <c:v>0.64583333333333337</c:v>
                </c:pt>
                <c:pt idx="2">
                  <c:v>0.70588235294117652</c:v>
                </c:pt>
                <c:pt idx="3">
                  <c:v>0.66</c:v>
                </c:pt>
                <c:pt idx="4">
                  <c:v>0.63829787234042556</c:v>
                </c:pt>
              </c:numCache>
            </c:numRef>
          </c:val>
        </c:ser>
        <c:ser>
          <c:idx val="2"/>
          <c:order val="2"/>
          <c:tx>
            <c:strRef>
              <c:f>Estatisticas!$B$36</c:f>
              <c:strCache>
                <c:ptCount val="1"/>
                <c:pt idx="0">
                  <c:v>diario</c:v>
                </c:pt>
              </c:strCache>
            </c:strRef>
          </c:tx>
          <c:cat>
            <c:numRef>
              <c:f>(Estatisticas!$D$2,Estatisticas!$F$2,Estatisticas!$H$2,Estatisticas!$J$2,Estatisticas!$L$2)</c:f>
              <c:numCache>
                <c:formatCode>dd/mm/yyyy</c:formatCode>
                <c:ptCount val="5"/>
                <c:pt idx="0">
                  <c:v>40677</c:v>
                </c:pt>
                <c:pt idx="1">
                  <c:v>40333</c:v>
                </c:pt>
                <c:pt idx="2">
                  <c:v>40334</c:v>
                </c:pt>
                <c:pt idx="3">
                  <c:v>40341</c:v>
                </c:pt>
                <c:pt idx="4">
                  <c:v>40347</c:v>
                </c:pt>
              </c:numCache>
            </c:numRef>
          </c:cat>
          <c:val>
            <c:numRef>
              <c:f>(Estatisticas!$E$36,Estatisticas!$G$36,Estatisticas!$I$36,Estatisticas!$K$36,Estatisticas!$M$36)</c:f>
              <c:numCache>
                <c:formatCode>0.0%</c:formatCode>
                <c:ptCount val="5"/>
                <c:pt idx="0">
                  <c:v>0.13432835820895522</c:v>
                </c:pt>
                <c:pt idx="1">
                  <c:v>7.2916666666666671E-2</c:v>
                </c:pt>
                <c:pt idx="2">
                  <c:v>8.8235294117647065E-2</c:v>
                </c:pt>
                <c:pt idx="3">
                  <c:v>0.04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Estatisticas!$B$37</c:f>
              <c:strCache>
                <c:ptCount val="1"/>
                <c:pt idx="0">
                  <c:v>radio</c:v>
                </c:pt>
              </c:strCache>
            </c:strRef>
          </c:tx>
          <c:cat>
            <c:numRef>
              <c:f>(Estatisticas!$D$2,Estatisticas!$F$2,Estatisticas!$H$2,Estatisticas!$J$2,Estatisticas!$L$2)</c:f>
              <c:numCache>
                <c:formatCode>dd/mm/yyyy</c:formatCode>
                <c:ptCount val="5"/>
                <c:pt idx="0">
                  <c:v>40677</c:v>
                </c:pt>
                <c:pt idx="1">
                  <c:v>40333</c:v>
                </c:pt>
                <c:pt idx="2">
                  <c:v>40334</c:v>
                </c:pt>
                <c:pt idx="3">
                  <c:v>40341</c:v>
                </c:pt>
                <c:pt idx="4">
                  <c:v>40347</c:v>
                </c:pt>
              </c:numCache>
            </c:numRef>
          </c:cat>
          <c:val>
            <c:numRef>
              <c:f>(Estatisticas!$E$37,Estatisticas!$G$37,Estatisticas!$I$37,Estatisticas!$K$37,Estatisticas!$M$37)</c:f>
              <c:numCache>
                <c:formatCode>0.0%</c:formatCode>
                <c:ptCount val="5"/>
                <c:pt idx="0">
                  <c:v>8.9552238805970144E-2</c:v>
                </c:pt>
                <c:pt idx="1">
                  <c:v>4.1666666666666664E-2</c:v>
                </c:pt>
                <c:pt idx="2">
                  <c:v>4.4117647058823532E-2</c:v>
                </c:pt>
                <c:pt idx="3">
                  <c:v>0.04</c:v>
                </c:pt>
                <c:pt idx="4">
                  <c:v>2.1276595744680851E-2</c:v>
                </c:pt>
              </c:numCache>
            </c:numRef>
          </c:val>
        </c:ser>
        <c:ser>
          <c:idx val="4"/>
          <c:order val="4"/>
          <c:tx>
            <c:strRef>
              <c:f>Estatisticas!$B$38</c:f>
              <c:strCache>
                <c:ptCount val="1"/>
                <c:pt idx="0">
                  <c:v>televisión</c:v>
                </c:pt>
              </c:strCache>
            </c:strRef>
          </c:tx>
          <c:cat>
            <c:numRef>
              <c:f>(Estatisticas!$D$2,Estatisticas!$F$2,Estatisticas!$H$2,Estatisticas!$J$2,Estatisticas!$L$2)</c:f>
              <c:numCache>
                <c:formatCode>dd/mm/yyyy</c:formatCode>
                <c:ptCount val="5"/>
                <c:pt idx="0">
                  <c:v>40677</c:v>
                </c:pt>
                <c:pt idx="1">
                  <c:v>40333</c:v>
                </c:pt>
                <c:pt idx="2">
                  <c:v>40334</c:v>
                </c:pt>
                <c:pt idx="3">
                  <c:v>40341</c:v>
                </c:pt>
                <c:pt idx="4">
                  <c:v>40347</c:v>
                </c:pt>
              </c:numCache>
            </c:numRef>
          </c:cat>
          <c:val>
            <c:numRef>
              <c:f>(Estatisticas!$E$38,Estatisticas!$G$38,Estatisticas!$I$38,Estatisticas!$K$38,Estatisticas!$M$38)</c:f>
              <c:numCache>
                <c:formatCode>0.0%</c:formatCode>
                <c:ptCount val="5"/>
                <c:pt idx="0">
                  <c:v>4.4776119402985072E-2</c:v>
                </c:pt>
                <c:pt idx="1">
                  <c:v>3.125E-2</c:v>
                </c:pt>
                <c:pt idx="2">
                  <c:v>1.4705882352941176E-2</c:v>
                </c:pt>
                <c:pt idx="3">
                  <c:v>0.02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Estatisticas!$B$39</c:f>
              <c:strCache>
                <c:ptCount val="1"/>
                <c:pt idx="0">
                  <c:v>otro medio</c:v>
                </c:pt>
              </c:strCache>
            </c:strRef>
          </c:tx>
          <c:cat>
            <c:numRef>
              <c:f>(Estatisticas!$D$2,Estatisticas!$F$2,Estatisticas!$H$2,Estatisticas!$J$2,Estatisticas!$L$2)</c:f>
              <c:numCache>
                <c:formatCode>dd/mm/yyyy</c:formatCode>
                <c:ptCount val="5"/>
                <c:pt idx="0">
                  <c:v>40677</c:v>
                </c:pt>
                <c:pt idx="1">
                  <c:v>40333</c:v>
                </c:pt>
                <c:pt idx="2">
                  <c:v>40334</c:v>
                </c:pt>
                <c:pt idx="3">
                  <c:v>40341</c:v>
                </c:pt>
                <c:pt idx="4">
                  <c:v>40347</c:v>
                </c:pt>
              </c:numCache>
            </c:numRef>
          </c:cat>
          <c:val>
            <c:numRef>
              <c:f>(Estatisticas!$E$39,Estatisticas!$G$39,Estatisticas!$I$39,Estatisticas!$K$39,Estatisticas!$M$39)</c:f>
              <c:numCache>
                <c:formatCode>0.0%</c:formatCode>
                <c:ptCount val="5"/>
                <c:pt idx="0">
                  <c:v>4.4776119402985072E-2</c:v>
                </c:pt>
                <c:pt idx="1">
                  <c:v>0.1875</c:v>
                </c:pt>
                <c:pt idx="2">
                  <c:v>0.11764705882352941</c:v>
                </c:pt>
                <c:pt idx="3">
                  <c:v>0.24</c:v>
                </c:pt>
                <c:pt idx="4">
                  <c:v>0.34042553191489361</c:v>
                </c:pt>
              </c:numCache>
            </c:numRef>
          </c:val>
        </c:ser>
        <c:gapWidth val="100"/>
        <c:axId val="93072000"/>
        <c:axId val="93086080"/>
      </c:barChart>
      <c:catAx>
        <c:axId val="93072000"/>
        <c:scaling>
          <c:orientation val="minMax"/>
        </c:scaling>
        <c:axPos val="b"/>
        <c:numFmt formatCode="dd/mm/yyyy" sourceLinked="1"/>
        <c:tickLblPos val="nextTo"/>
        <c:txPr>
          <a:bodyPr/>
          <a:lstStyle/>
          <a:p>
            <a:pPr>
              <a:defRPr sz="600"/>
            </a:pPr>
            <a:endParaRPr lang="pt-BR"/>
          </a:p>
        </c:txPr>
        <c:crossAx val="93086080"/>
        <c:crosses val="autoZero"/>
        <c:lblAlgn val="ctr"/>
        <c:lblOffset val="100"/>
      </c:catAx>
      <c:valAx>
        <c:axId val="93086080"/>
        <c:scaling>
          <c:orientation val="minMax"/>
        </c:scaling>
        <c:axPos val="l"/>
        <c:majorGridlines/>
        <c:numFmt formatCode="0.0%" sourceLinked="1"/>
        <c:tickLblPos val="nextTo"/>
        <c:txPr>
          <a:bodyPr/>
          <a:lstStyle/>
          <a:p>
            <a:pPr>
              <a:defRPr sz="800"/>
            </a:pPr>
            <a:endParaRPr lang="pt-BR"/>
          </a:p>
        </c:txPr>
        <c:crossAx val="93072000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b="1"/>
          </a:pPr>
          <a:endParaRPr lang="pt-BR"/>
        </a:p>
      </c:txPr>
    </c:legend>
    <c:plotVisOnly val="1"/>
    <c:dispBlanksAs val="gap"/>
  </c:chart>
  <c:printSettings>
    <c:headerFooter/>
    <c:pageMargins b="0.78740157499999996" l="0.511811024" r="0.511811024" t="0.78740157499999996" header="0.31496062000000014" footer="0.31496062000000014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0"/>
          <c:order val="0"/>
          <c:tx>
            <c:strRef>
              <c:f>Estatisticas!$B$42</c:f>
              <c:strCache>
                <c:ptCount val="1"/>
                <c:pt idx="0">
                  <c:v>es la primera vez</c:v>
                </c:pt>
              </c:strCache>
            </c:strRef>
          </c:tx>
          <c:cat>
            <c:numRef>
              <c:f>(Estatisticas!$D$2,Estatisticas!$F$2,Estatisticas!$H$2,Estatisticas!$J$2,Estatisticas!$L$2)</c:f>
              <c:numCache>
                <c:formatCode>dd/mm/yyyy</c:formatCode>
                <c:ptCount val="5"/>
                <c:pt idx="0">
                  <c:v>40677</c:v>
                </c:pt>
                <c:pt idx="1">
                  <c:v>40333</c:v>
                </c:pt>
                <c:pt idx="2">
                  <c:v>40334</c:v>
                </c:pt>
                <c:pt idx="3">
                  <c:v>40341</c:v>
                </c:pt>
                <c:pt idx="4">
                  <c:v>40347</c:v>
                </c:pt>
              </c:numCache>
            </c:numRef>
          </c:cat>
          <c:val>
            <c:numRef>
              <c:f>(Estatisticas!$E$42,Estatisticas!$G$42,Estatisticas!$I$42,Estatisticas!$K$42,Estatisticas!$M$42)</c:f>
              <c:numCache>
                <c:formatCode>0.0%</c:formatCode>
                <c:ptCount val="5"/>
                <c:pt idx="0">
                  <c:v>0.6785714285714286</c:v>
                </c:pt>
                <c:pt idx="1">
                  <c:v>0.64367816091954022</c:v>
                </c:pt>
                <c:pt idx="2">
                  <c:v>0.60606060606060608</c:v>
                </c:pt>
                <c:pt idx="3">
                  <c:v>0.67346938775510201</c:v>
                </c:pt>
                <c:pt idx="4">
                  <c:v>0.66666666666666663</c:v>
                </c:pt>
              </c:numCache>
            </c:numRef>
          </c:val>
        </c:ser>
        <c:ser>
          <c:idx val="1"/>
          <c:order val="1"/>
          <c:tx>
            <c:strRef>
              <c:f>Estatisticas!$B$43</c:f>
              <c:strCache>
                <c:ptCount val="1"/>
                <c:pt idx="0">
                  <c:v>es la segunda vez</c:v>
                </c:pt>
              </c:strCache>
            </c:strRef>
          </c:tx>
          <c:cat>
            <c:numRef>
              <c:f>(Estatisticas!$D$2,Estatisticas!$F$2,Estatisticas!$H$2,Estatisticas!$J$2,Estatisticas!$L$2)</c:f>
              <c:numCache>
                <c:formatCode>dd/mm/yyyy</c:formatCode>
                <c:ptCount val="5"/>
                <c:pt idx="0">
                  <c:v>40677</c:v>
                </c:pt>
                <c:pt idx="1">
                  <c:v>40333</c:v>
                </c:pt>
                <c:pt idx="2">
                  <c:v>40334</c:v>
                </c:pt>
                <c:pt idx="3">
                  <c:v>40341</c:v>
                </c:pt>
                <c:pt idx="4">
                  <c:v>40347</c:v>
                </c:pt>
              </c:numCache>
            </c:numRef>
          </c:cat>
          <c:val>
            <c:numRef>
              <c:f>(Estatisticas!$E$43,Estatisticas!$G$43,Estatisticas!$I$43,Estatisticas!$K$43,Estatisticas!$M$43)</c:f>
              <c:numCache>
                <c:formatCode>0.0%</c:formatCode>
                <c:ptCount val="5"/>
                <c:pt idx="0">
                  <c:v>0.125</c:v>
                </c:pt>
                <c:pt idx="1">
                  <c:v>0.20689655172413793</c:v>
                </c:pt>
                <c:pt idx="2">
                  <c:v>0.16666666666666666</c:v>
                </c:pt>
                <c:pt idx="3">
                  <c:v>0.20408163265306123</c:v>
                </c:pt>
                <c:pt idx="4">
                  <c:v>0.22916666666666666</c:v>
                </c:pt>
              </c:numCache>
            </c:numRef>
          </c:val>
        </c:ser>
        <c:ser>
          <c:idx val="2"/>
          <c:order val="2"/>
          <c:tx>
            <c:strRef>
              <c:f>Estatisticas!$B$44</c:f>
              <c:strCache>
                <c:ptCount val="1"/>
                <c:pt idx="0">
                  <c:v>tres o más veces</c:v>
                </c:pt>
              </c:strCache>
            </c:strRef>
          </c:tx>
          <c:cat>
            <c:numRef>
              <c:f>(Estatisticas!$D$2,Estatisticas!$F$2,Estatisticas!$H$2,Estatisticas!$J$2,Estatisticas!$L$2)</c:f>
              <c:numCache>
                <c:formatCode>dd/mm/yyyy</c:formatCode>
                <c:ptCount val="5"/>
                <c:pt idx="0">
                  <c:v>40677</c:v>
                </c:pt>
                <c:pt idx="1">
                  <c:v>40333</c:v>
                </c:pt>
                <c:pt idx="2">
                  <c:v>40334</c:v>
                </c:pt>
                <c:pt idx="3">
                  <c:v>40341</c:v>
                </c:pt>
                <c:pt idx="4">
                  <c:v>40347</c:v>
                </c:pt>
              </c:numCache>
            </c:numRef>
          </c:cat>
          <c:val>
            <c:numRef>
              <c:f>(Estatisticas!$E$44,Estatisticas!$G$44,Estatisticas!$I$44,Estatisticas!$K$44,Estatisticas!$M$44)</c:f>
              <c:numCache>
                <c:formatCode>0.0%</c:formatCode>
                <c:ptCount val="5"/>
                <c:pt idx="0">
                  <c:v>0.19642857142857142</c:v>
                </c:pt>
                <c:pt idx="1">
                  <c:v>0.14942528735632185</c:v>
                </c:pt>
                <c:pt idx="2">
                  <c:v>0.22727272727272727</c:v>
                </c:pt>
                <c:pt idx="3">
                  <c:v>0.12244897959183673</c:v>
                </c:pt>
                <c:pt idx="4">
                  <c:v>0.10416666666666667</c:v>
                </c:pt>
              </c:numCache>
            </c:numRef>
          </c:val>
        </c:ser>
        <c:gapWidth val="100"/>
        <c:axId val="93135616"/>
        <c:axId val="93137152"/>
      </c:barChart>
      <c:catAx>
        <c:axId val="93135616"/>
        <c:scaling>
          <c:orientation val="minMax"/>
        </c:scaling>
        <c:axPos val="b"/>
        <c:numFmt formatCode="dd/mm/yyyy" sourceLinked="1"/>
        <c:tickLblPos val="nextTo"/>
        <c:txPr>
          <a:bodyPr/>
          <a:lstStyle/>
          <a:p>
            <a:pPr>
              <a:defRPr sz="600"/>
            </a:pPr>
            <a:endParaRPr lang="pt-BR"/>
          </a:p>
        </c:txPr>
        <c:crossAx val="93137152"/>
        <c:crosses val="autoZero"/>
        <c:lblAlgn val="ctr"/>
        <c:lblOffset val="100"/>
      </c:catAx>
      <c:valAx>
        <c:axId val="93137152"/>
        <c:scaling>
          <c:orientation val="minMax"/>
        </c:scaling>
        <c:axPos val="l"/>
        <c:majorGridlines/>
        <c:numFmt formatCode="0.0%" sourceLinked="1"/>
        <c:tickLblPos val="nextTo"/>
        <c:txPr>
          <a:bodyPr/>
          <a:lstStyle/>
          <a:p>
            <a:pPr>
              <a:defRPr sz="800"/>
            </a:pPr>
            <a:endParaRPr lang="pt-BR"/>
          </a:p>
        </c:txPr>
        <c:crossAx val="93135616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b="1"/>
          </a:pPr>
          <a:endParaRPr lang="pt-BR"/>
        </a:p>
      </c:txPr>
    </c:legend>
    <c:plotVisOnly val="1"/>
    <c:dispBlanksAs val="gap"/>
  </c:chart>
  <c:printSettings>
    <c:headerFooter/>
    <c:pageMargins b="0.78740157499999996" l="0.511811024" r="0.511811024" t="0.78740157499999996" header="0.31496062000000014" footer="0.31496062000000014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0"/>
          <c:order val="0"/>
          <c:tx>
            <c:strRef>
              <c:f>Estatisticas!$B$47</c:f>
              <c:strCache>
                <c:ptCount val="1"/>
                <c:pt idx="0">
                  <c:v>el hecho de ser  teatro comunitario</c:v>
                </c:pt>
              </c:strCache>
            </c:strRef>
          </c:tx>
          <c:cat>
            <c:numRef>
              <c:f>(Estatisticas!$D$2,Estatisticas!$F$2,Estatisticas!$H$2,Estatisticas!$J$2,Estatisticas!$L$2)</c:f>
              <c:numCache>
                <c:formatCode>dd/mm/yyyy</c:formatCode>
                <c:ptCount val="5"/>
                <c:pt idx="0">
                  <c:v>40677</c:v>
                </c:pt>
                <c:pt idx="1">
                  <c:v>40333</c:v>
                </c:pt>
                <c:pt idx="2">
                  <c:v>40334</c:v>
                </c:pt>
                <c:pt idx="3">
                  <c:v>40341</c:v>
                </c:pt>
                <c:pt idx="4">
                  <c:v>40347</c:v>
                </c:pt>
              </c:numCache>
            </c:numRef>
          </c:cat>
          <c:val>
            <c:numRef>
              <c:f>(Estatisticas!$E$47,Estatisticas!$G$47,Estatisticas!$I$47,Estatisticas!$K$47,Estatisticas!$M$47)</c:f>
              <c:numCache>
                <c:formatCode>0.0%</c:formatCode>
                <c:ptCount val="5"/>
                <c:pt idx="0">
                  <c:v>0.42222222222222222</c:v>
                </c:pt>
                <c:pt idx="1">
                  <c:v>0.37823834196891193</c:v>
                </c:pt>
                <c:pt idx="2">
                  <c:v>0.33571428571428569</c:v>
                </c:pt>
                <c:pt idx="3">
                  <c:v>0.31730769230769229</c:v>
                </c:pt>
                <c:pt idx="4">
                  <c:v>0.27272727272727271</c:v>
                </c:pt>
              </c:numCache>
            </c:numRef>
          </c:val>
        </c:ser>
        <c:ser>
          <c:idx val="1"/>
          <c:order val="1"/>
          <c:tx>
            <c:strRef>
              <c:f>Estatisticas!$B$48</c:f>
              <c:strCache>
                <c:ptCount val="1"/>
                <c:pt idx="0">
                  <c:v>la temática</c:v>
                </c:pt>
              </c:strCache>
            </c:strRef>
          </c:tx>
          <c:cat>
            <c:numRef>
              <c:f>(Estatisticas!$D$2,Estatisticas!$F$2,Estatisticas!$H$2,Estatisticas!$J$2,Estatisticas!$L$2)</c:f>
              <c:numCache>
                <c:formatCode>dd/mm/yyyy</c:formatCode>
                <c:ptCount val="5"/>
                <c:pt idx="0">
                  <c:v>40677</c:v>
                </c:pt>
                <c:pt idx="1">
                  <c:v>40333</c:v>
                </c:pt>
                <c:pt idx="2">
                  <c:v>40334</c:v>
                </c:pt>
                <c:pt idx="3">
                  <c:v>40341</c:v>
                </c:pt>
                <c:pt idx="4">
                  <c:v>40347</c:v>
                </c:pt>
              </c:numCache>
            </c:numRef>
          </c:cat>
          <c:val>
            <c:numRef>
              <c:f>(Estatisticas!$E$48,Estatisticas!$G$48,Estatisticas!$I$48,Estatisticas!$K$48,Estatisticas!$M$48)</c:f>
              <c:numCache>
                <c:formatCode>0.0%</c:formatCode>
                <c:ptCount val="5"/>
                <c:pt idx="0">
                  <c:v>0.25555555555555554</c:v>
                </c:pt>
                <c:pt idx="1">
                  <c:v>0.20207253886010362</c:v>
                </c:pt>
                <c:pt idx="2">
                  <c:v>0.22857142857142856</c:v>
                </c:pt>
                <c:pt idx="3">
                  <c:v>0.24038461538461539</c:v>
                </c:pt>
                <c:pt idx="4">
                  <c:v>0.27272727272727271</c:v>
                </c:pt>
              </c:numCache>
            </c:numRef>
          </c:val>
        </c:ser>
        <c:ser>
          <c:idx val="2"/>
          <c:order val="2"/>
          <c:tx>
            <c:strRef>
              <c:f>Estatisticas!$B$49</c:f>
              <c:strCache>
                <c:ptCount val="1"/>
                <c:pt idx="0">
                  <c:v>la puesta en escena</c:v>
                </c:pt>
              </c:strCache>
            </c:strRef>
          </c:tx>
          <c:cat>
            <c:numRef>
              <c:f>(Estatisticas!$D$2,Estatisticas!$F$2,Estatisticas!$H$2,Estatisticas!$J$2,Estatisticas!$L$2)</c:f>
              <c:numCache>
                <c:formatCode>dd/mm/yyyy</c:formatCode>
                <c:ptCount val="5"/>
                <c:pt idx="0">
                  <c:v>40677</c:v>
                </c:pt>
                <c:pt idx="1">
                  <c:v>40333</c:v>
                </c:pt>
                <c:pt idx="2">
                  <c:v>40334</c:v>
                </c:pt>
                <c:pt idx="3">
                  <c:v>40341</c:v>
                </c:pt>
                <c:pt idx="4">
                  <c:v>40347</c:v>
                </c:pt>
              </c:numCache>
            </c:numRef>
          </c:cat>
          <c:val>
            <c:numRef>
              <c:f>(Estatisticas!$E$49,Estatisticas!$G$49,Estatisticas!$I$49,Estatisticas!$K$49,Estatisticas!$M$49)</c:f>
              <c:numCache>
                <c:formatCode>0.0%</c:formatCode>
                <c:ptCount val="5"/>
                <c:pt idx="0">
                  <c:v>0.14444444444444443</c:v>
                </c:pt>
                <c:pt idx="1">
                  <c:v>0.23834196891191708</c:v>
                </c:pt>
                <c:pt idx="2">
                  <c:v>0.25714285714285712</c:v>
                </c:pt>
                <c:pt idx="3">
                  <c:v>0.26923076923076922</c:v>
                </c:pt>
                <c:pt idx="4">
                  <c:v>0.27272727272727271</c:v>
                </c:pt>
              </c:numCache>
            </c:numRef>
          </c:val>
        </c:ser>
        <c:ser>
          <c:idx val="3"/>
          <c:order val="3"/>
          <c:tx>
            <c:strRef>
              <c:f>Estatisticas!$B$50</c:f>
              <c:strCache>
                <c:ptCount val="1"/>
                <c:pt idx="0">
                  <c:v>el ambiente</c:v>
                </c:pt>
              </c:strCache>
            </c:strRef>
          </c:tx>
          <c:cat>
            <c:numRef>
              <c:f>(Estatisticas!$D$2,Estatisticas!$F$2,Estatisticas!$H$2,Estatisticas!$J$2,Estatisticas!$L$2)</c:f>
              <c:numCache>
                <c:formatCode>dd/mm/yyyy</c:formatCode>
                <c:ptCount val="5"/>
                <c:pt idx="0">
                  <c:v>40677</c:v>
                </c:pt>
                <c:pt idx="1">
                  <c:v>40333</c:v>
                </c:pt>
                <c:pt idx="2">
                  <c:v>40334</c:v>
                </c:pt>
                <c:pt idx="3">
                  <c:v>40341</c:v>
                </c:pt>
                <c:pt idx="4">
                  <c:v>40347</c:v>
                </c:pt>
              </c:numCache>
            </c:numRef>
          </c:cat>
          <c:val>
            <c:numRef>
              <c:f>(Estatisticas!$E$50,Estatisticas!$G$50,Estatisticas!$I$50,Estatisticas!$K$50,Estatisticas!$M$50)</c:f>
              <c:numCache>
                <c:formatCode>0.0%</c:formatCode>
                <c:ptCount val="5"/>
                <c:pt idx="0">
                  <c:v>0.17777777777777778</c:v>
                </c:pt>
                <c:pt idx="1">
                  <c:v>0.18134715025906736</c:v>
                </c:pt>
                <c:pt idx="2">
                  <c:v>0.17857142857142858</c:v>
                </c:pt>
                <c:pt idx="3">
                  <c:v>0.17307692307692307</c:v>
                </c:pt>
                <c:pt idx="4">
                  <c:v>0.18181818181818182</c:v>
                </c:pt>
              </c:numCache>
            </c:numRef>
          </c:val>
        </c:ser>
        <c:gapWidth val="100"/>
        <c:axId val="93217920"/>
        <c:axId val="93219456"/>
      </c:barChart>
      <c:catAx>
        <c:axId val="93217920"/>
        <c:scaling>
          <c:orientation val="minMax"/>
        </c:scaling>
        <c:axPos val="b"/>
        <c:numFmt formatCode="dd/mm/yyyy" sourceLinked="1"/>
        <c:tickLblPos val="nextTo"/>
        <c:txPr>
          <a:bodyPr/>
          <a:lstStyle/>
          <a:p>
            <a:pPr>
              <a:defRPr sz="600"/>
            </a:pPr>
            <a:endParaRPr lang="pt-BR"/>
          </a:p>
        </c:txPr>
        <c:crossAx val="93219456"/>
        <c:crosses val="autoZero"/>
        <c:lblAlgn val="ctr"/>
        <c:lblOffset val="100"/>
      </c:catAx>
      <c:valAx>
        <c:axId val="93219456"/>
        <c:scaling>
          <c:orientation val="minMax"/>
        </c:scaling>
        <c:axPos val="l"/>
        <c:majorGridlines/>
        <c:numFmt formatCode="0.0%" sourceLinked="1"/>
        <c:tickLblPos val="nextTo"/>
        <c:txPr>
          <a:bodyPr/>
          <a:lstStyle/>
          <a:p>
            <a:pPr>
              <a:defRPr sz="800"/>
            </a:pPr>
            <a:endParaRPr lang="pt-BR"/>
          </a:p>
        </c:txPr>
        <c:crossAx val="93217920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b="1"/>
          </a:pPr>
          <a:endParaRPr lang="pt-BR"/>
        </a:p>
      </c:txPr>
    </c:legend>
    <c:plotVisOnly val="1"/>
    <c:dispBlanksAs val="gap"/>
  </c:chart>
  <c:printSettings>
    <c:headerFooter/>
    <c:pageMargins b="0.78740157499999996" l="0.511811024" r="0.511811024" t="0.78740157499999996" header="0.31496062000000014" footer="0.31496062000000014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1.253794838145232E-2"/>
                  <c:y val="6.2762831729367197E-2"/>
                </c:manualLayout>
              </c:layout>
              <c:showVal val="1"/>
            </c:dLbl>
            <c:dLbl>
              <c:idx val="2"/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pt-BR"/>
                </a:p>
              </c:txPr>
            </c:dLbl>
            <c:dLbl>
              <c:idx val="3"/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pt-BR"/>
                </a:p>
              </c:txPr>
            </c:dLbl>
            <c:dLbl>
              <c:idx val="4"/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pt-BR"/>
                </a:p>
              </c:txPr>
            </c:dLbl>
            <c:txPr>
              <a:bodyPr/>
              <a:lstStyle/>
              <a:p>
                <a:pPr>
                  <a:defRPr b="1">
                    <a:solidFill>
                      <a:schemeClr val="bg1">
                        <a:lumMod val="95000"/>
                      </a:schemeClr>
                    </a:solidFill>
                  </a:defRPr>
                </a:pPr>
                <a:endParaRPr lang="pt-BR"/>
              </a:p>
            </c:txPr>
            <c:showVal val="1"/>
            <c:showLeaderLines val="1"/>
          </c:dLbls>
          <c:cat>
            <c:strRef>
              <c:f>Estatisticas!$B$10:$B$14</c:f>
              <c:strCache>
                <c:ptCount val="5"/>
                <c:pt idx="0">
                  <c:v>menos de 15</c:v>
                </c:pt>
                <c:pt idx="1">
                  <c:v>de 15 a 25</c:v>
                </c:pt>
                <c:pt idx="2">
                  <c:v>de 25 a 40</c:v>
                </c:pt>
                <c:pt idx="3">
                  <c:v>de 40 a 60</c:v>
                </c:pt>
                <c:pt idx="4">
                  <c:v>más de 60</c:v>
                </c:pt>
              </c:strCache>
            </c:strRef>
          </c:cat>
          <c:val>
            <c:numRef>
              <c:f>Estatisticas!$O$10:$O$14</c:f>
              <c:numCache>
                <c:formatCode>0.0%</c:formatCode>
                <c:ptCount val="5"/>
                <c:pt idx="0">
                  <c:v>1.6339869281045753E-2</c:v>
                </c:pt>
                <c:pt idx="1">
                  <c:v>0.13071895424836602</c:v>
                </c:pt>
                <c:pt idx="2">
                  <c:v>0.22875816993464052</c:v>
                </c:pt>
                <c:pt idx="3">
                  <c:v>0.35294117647058826</c:v>
                </c:pt>
                <c:pt idx="4">
                  <c:v>0.27124183006535946</c:v>
                </c:pt>
              </c:numCache>
            </c:numRef>
          </c:val>
        </c:ser>
      </c:pie3DChart>
    </c:plotArea>
    <c:legend>
      <c:legendPos val="r"/>
      <c:layout/>
      <c:txPr>
        <a:bodyPr/>
        <a:lstStyle/>
        <a:p>
          <a:pPr>
            <a:defRPr b="1"/>
          </a:pPr>
          <a:endParaRPr lang="pt-BR"/>
        </a:p>
      </c:txPr>
    </c:legend>
    <c:plotVisOnly val="1"/>
    <c:dispBlanksAs val="zero"/>
  </c:chart>
  <c:printSettings>
    <c:headerFooter/>
    <c:pageMargins b="0.78740157499999996" l="0.511811024" r="0.511811024" t="0.78740157499999996" header="0.31496062000000014" footer="0.31496062000000014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2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pt-BR"/>
                </a:p>
              </c:txPr>
            </c:dLbl>
            <c:dLbl>
              <c:idx val="1"/>
              <c:layout>
                <c:manualLayout>
                  <c:x val="-8.2091535433070864E-2"/>
                  <c:y val="1.2238755326686827E-2"/>
                </c:manualLayout>
              </c:layout>
              <c:showVal val="1"/>
            </c:dLbl>
            <c:dLbl>
              <c:idx val="2"/>
              <c:layout>
                <c:manualLayout>
                  <c:x val="-8.7313429571303558E-2"/>
                  <c:y val="2.6394419328762608E-3"/>
                </c:manualLayout>
              </c:layout>
              <c:showVal val="1"/>
            </c:dLbl>
            <c:dLbl>
              <c:idx val="3"/>
              <c:layout>
                <c:manualLayout>
                  <c:x val="-8.141972878390201E-2"/>
                  <c:y val="-0.10040098599842318"/>
                </c:manualLayout>
              </c:layout>
              <c:showVal val="1"/>
            </c:dLbl>
            <c:dLbl>
              <c:idx val="4"/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pt-BR"/>
                </a:p>
              </c:txPr>
            </c:dLbl>
            <c:dLbl>
              <c:idx val="7"/>
              <c:layout>
                <c:manualLayout>
                  <c:x val="5.6568569553805771E-2"/>
                  <c:y val="4.839615580371847E-2"/>
                </c:manualLayout>
              </c:layout>
              <c:showVal val="1"/>
            </c:dLbl>
            <c:txPr>
              <a:bodyPr/>
              <a:lstStyle/>
              <a:p>
                <a:pPr>
                  <a:defRPr b="1">
                    <a:solidFill>
                      <a:schemeClr val="bg1">
                        <a:lumMod val="95000"/>
                      </a:schemeClr>
                    </a:solidFill>
                  </a:defRPr>
                </a:pPr>
                <a:endParaRPr lang="pt-BR"/>
              </a:p>
            </c:txPr>
            <c:showVal val="1"/>
            <c:showLeaderLines val="1"/>
          </c:dLbls>
          <c:cat>
            <c:strRef>
              <c:f>Estatisticas!$B$17:$B$25</c:f>
              <c:strCache>
                <c:ptCount val="9"/>
                <c:pt idx="0">
                  <c:v>estudiante</c:v>
                </c:pt>
                <c:pt idx="1">
                  <c:v>comerciante</c:v>
                </c:pt>
                <c:pt idx="2">
                  <c:v>trabajador de industria</c:v>
                </c:pt>
                <c:pt idx="3">
                  <c:v>autónomo</c:v>
                </c:pt>
                <c:pt idx="4">
                  <c:v>profesor   </c:v>
                </c:pt>
                <c:pt idx="5">
                  <c:v>trabajador de servicios</c:v>
                </c:pt>
                <c:pt idx="6">
                  <c:v>profesional liberal</c:v>
                </c:pt>
                <c:pt idx="7">
                  <c:v>otro rubro</c:v>
                </c:pt>
                <c:pt idx="8">
                  <c:v>jubilado</c:v>
                </c:pt>
              </c:strCache>
            </c:strRef>
          </c:cat>
          <c:val>
            <c:numRef>
              <c:f>Estatisticas!$O$17:$O$25</c:f>
              <c:numCache>
                <c:formatCode>0.0%</c:formatCode>
                <c:ptCount val="9"/>
                <c:pt idx="0">
                  <c:v>0.18902439024390244</c:v>
                </c:pt>
                <c:pt idx="1">
                  <c:v>3.048780487804878E-2</c:v>
                </c:pt>
                <c:pt idx="2">
                  <c:v>4.573170731707317E-2</c:v>
                </c:pt>
                <c:pt idx="3">
                  <c:v>4.573170731707317E-2</c:v>
                </c:pt>
                <c:pt idx="4">
                  <c:v>0.3201219512195122</c:v>
                </c:pt>
                <c:pt idx="5">
                  <c:v>6.7073170731707321E-2</c:v>
                </c:pt>
                <c:pt idx="6">
                  <c:v>0.17073170731707318</c:v>
                </c:pt>
                <c:pt idx="7">
                  <c:v>2.4390243902439025E-2</c:v>
                </c:pt>
                <c:pt idx="8">
                  <c:v>0.10670731707317073</c:v>
                </c:pt>
              </c:numCache>
            </c:numRef>
          </c:val>
        </c:ser>
      </c:pie3DChart>
    </c:plotArea>
    <c:legend>
      <c:legendPos val="r"/>
      <c:layout/>
      <c:txPr>
        <a:bodyPr/>
        <a:lstStyle/>
        <a:p>
          <a:pPr>
            <a:defRPr sz="1000" b="1"/>
          </a:pPr>
          <a:endParaRPr lang="pt-BR"/>
        </a:p>
      </c:txPr>
    </c:legend>
    <c:plotVisOnly val="1"/>
    <c:dispBlanksAs val="zero"/>
  </c:chart>
  <c:printSettings>
    <c:headerFooter/>
    <c:pageMargins b="0.78740157499999996" l="0.511811024" r="0.511811024" t="0.78740157499999996" header="0.31496062000000014" footer="0.31496062000000014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pt-BR"/>
                </a:p>
              </c:txPr>
            </c:dLbl>
            <c:dLbl>
              <c:idx val="1"/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pt-BR"/>
                </a:p>
              </c:txPr>
            </c:dLbl>
            <c:dLbl>
              <c:idx val="2"/>
              <c:layout>
                <c:manualLayout>
                  <c:x val="5.3705599300087489E-2"/>
                  <c:y val="8.3181321084864437E-2"/>
                </c:manualLayout>
              </c:layout>
              <c:showVal val="1"/>
            </c:dLbl>
            <c:dLbl>
              <c:idx val="3"/>
              <c:layout>
                <c:manualLayout>
                  <c:x val="4.9570428696412948E-2"/>
                  <c:y val="6.1517206182560506E-2"/>
                </c:manualLayout>
              </c:layout>
              <c:showVal val="1"/>
            </c:dLbl>
            <c:txPr>
              <a:bodyPr/>
              <a:lstStyle/>
              <a:p>
                <a:pPr>
                  <a:defRPr b="1">
                    <a:solidFill>
                      <a:schemeClr val="bg1">
                        <a:lumMod val="95000"/>
                      </a:schemeClr>
                    </a:solidFill>
                  </a:defRPr>
                </a:pPr>
                <a:endParaRPr lang="pt-BR"/>
              </a:p>
            </c:txPr>
            <c:showVal val="1"/>
            <c:showLeaderLines val="1"/>
          </c:dLbls>
          <c:cat>
            <c:strRef>
              <c:f>Estatisticas!$B$28:$B$31</c:f>
              <c:strCache>
                <c:ptCount val="4"/>
                <c:pt idx="0">
                  <c:v>Capital Federal</c:v>
                </c:pt>
                <c:pt idx="1">
                  <c:v>Provincia de Buenos Aires</c:v>
                </c:pt>
                <c:pt idx="2">
                  <c:v>Otra provincia</c:v>
                </c:pt>
                <c:pt idx="3">
                  <c:v>Otro país</c:v>
                </c:pt>
              </c:strCache>
            </c:strRef>
          </c:cat>
          <c:val>
            <c:numRef>
              <c:f>Estatisticas!$O$28:$O$31</c:f>
              <c:numCache>
                <c:formatCode>0.0%</c:formatCode>
                <c:ptCount val="4"/>
                <c:pt idx="0">
                  <c:v>0.40849673202614378</c:v>
                </c:pt>
                <c:pt idx="1">
                  <c:v>0.52287581699346408</c:v>
                </c:pt>
                <c:pt idx="2">
                  <c:v>2.6143790849673203E-2</c:v>
                </c:pt>
                <c:pt idx="3">
                  <c:v>4.2483660130718956E-2</c:v>
                </c:pt>
              </c:numCache>
            </c:numRef>
          </c:val>
        </c:ser>
      </c:pie3DChart>
    </c:plotArea>
    <c:legend>
      <c:legendPos val="r"/>
      <c:layout/>
      <c:txPr>
        <a:bodyPr/>
        <a:lstStyle/>
        <a:p>
          <a:pPr>
            <a:defRPr b="1"/>
          </a:pPr>
          <a:endParaRPr lang="pt-BR"/>
        </a:p>
      </c:txPr>
    </c:legend>
    <c:plotVisOnly val="1"/>
    <c:dispBlanksAs val="zero"/>
  </c:chart>
  <c:printSettings>
    <c:headerFooter/>
    <c:pageMargins b="0.78740157499999996" l="0.511811024" r="0.511811024" t="0.78740157499999996" header="0.31496062000000014" footer="0.31496062000000014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1.3824037620297469E-2"/>
                  <c:y val="6.9619058034412373E-2"/>
                </c:manualLayout>
              </c:layout>
              <c:showVal val="1"/>
            </c:dLbl>
            <c:dLbl>
              <c:idx val="1"/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pt-BR"/>
                </a:p>
              </c:txPr>
            </c:dLbl>
            <c:dLbl>
              <c:idx val="3"/>
              <c:layout>
                <c:manualLayout>
                  <c:x val="8.3333770778652727E-2"/>
                  <c:y val="1.0375838436862066E-2"/>
                </c:manualLayout>
              </c:layout>
              <c:showVal val="1"/>
            </c:dLbl>
            <c:dLbl>
              <c:idx val="4"/>
              <c:layout>
                <c:manualLayout>
                  <c:x val="8.5443132108486447E-2"/>
                  <c:y val="9.2774861475648906E-3"/>
                </c:manualLayout>
              </c:layout>
              <c:showVal val="1"/>
            </c:dLbl>
            <c:txPr>
              <a:bodyPr/>
              <a:lstStyle/>
              <a:p>
                <a:pPr>
                  <a:defRPr b="1">
                    <a:solidFill>
                      <a:schemeClr val="bg1">
                        <a:lumMod val="95000"/>
                      </a:schemeClr>
                    </a:solidFill>
                  </a:defRPr>
                </a:pPr>
                <a:endParaRPr lang="pt-BR"/>
              </a:p>
            </c:txPr>
            <c:showVal val="1"/>
            <c:showLeaderLines val="1"/>
          </c:dLbls>
          <c:cat>
            <c:strRef>
              <c:f>Estatisticas!$B$34:$B$39</c:f>
              <c:strCache>
                <c:ptCount val="6"/>
                <c:pt idx="0">
                  <c:v>vive o trabaja en el barrio</c:v>
                </c:pt>
                <c:pt idx="1">
                  <c:v>amigos</c:v>
                </c:pt>
                <c:pt idx="2">
                  <c:v>diario</c:v>
                </c:pt>
                <c:pt idx="3">
                  <c:v>radio</c:v>
                </c:pt>
                <c:pt idx="4">
                  <c:v>televisión</c:v>
                </c:pt>
                <c:pt idx="5">
                  <c:v>otro medio</c:v>
                </c:pt>
              </c:strCache>
            </c:strRef>
          </c:cat>
          <c:val>
            <c:numRef>
              <c:f>Estatisticas!$O$34:$O$39</c:f>
              <c:numCache>
                <c:formatCode>0.0%</c:formatCode>
                <c:ptCount val="6"/>
                <c:pt idx="0">
                  <c:v>2.7439024390243903E-2</c:v>
                </c:pt>
                <c:pt idx="1">
                  <c:v>0.65243902439024393</c:v>
                </c:pt>
                <c:pt idx="2">
                  <c:v>7.3170731707317069E-2</c:v>
                </c:pt>
                <c:pt idx="3">
                  <c:v>4.878048780487805E-2</c:v>
                </c:pt>
                <c:pt idx="4">
                  <c:v>2.4390243902439025E-2</c:v>
                </c:pt>
                <c:pt idx="5">
                  <c:v>0.17378048780487804</c:v>
                </c:pt>
              </c:numCache>
            </c:numRef>
          </c:val>
        </c:ser>
      </c:pie3DChart>
    </c:plotArea>
    <c:legend>
      <c:legendPos val="r"/>
      <c:layout/>
      <c:txPr>
        <a:bodyPr/>
        <a:lstStyle/>
        <a:p>
          <a:pPr>
            <a:defRPr b="1"/>
          </a:pPr>
          <a:endParaRPr lang="pt-BR"/>
        </a:p>
      </c:txPr>
    </c:legend>
    <c:plotVisOnly val="1"/>
    <c:dispBlanksAs val="zero"/>
  </c:chart>
  <c:printSettings>
    <c:headerFooter/>
    <c:pageMargins b="0.78740157499999996" l="0.511811024" r="0.511811024" t="0.78740157499999996" header="0.31496062000000014" footer="0.31496062000000014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400" b="1">
                    <a:solidFill>
                      <a:schemeClr val="bg1">
                        <a:lumMod val="95000"/>
                      </a:schemeClr>
                    </a:solidFill>
                  </a:defRPr>
                </a:pPr>
                <a:endParaRPr lang="pt-BR"/>
              </a:p>
            </c:txPr>
            <c:showVal val="1"/>
            <c:showLeaderLines val="1"/>
          </c:dLbls>
          <c:cat>
            <c:strRef>
              <c:f>Estatisticas!$B$42:$B$44</c:f>
              <c:strCache>
                <c:ptCount val="3"/>
                <c:pt idx="0">
                  <c:v>es la primera vez</c:v>
                </c:pt>
                <c:pt idx="1">
                  <c:v>es la segunda vez</c:v>
                </c:pt>
                <c:pt idx="2">
                  <c:v>tres o más veces</c:v>
                </c:pt>
              </c:strCache>
            </c:strRef>
          </c:cat>
          <c:val>
            <c:numRef>
              <c:f>Estatisticas!$O$42:$O$44</c:f>
              <c:numCache>
                <c:formatCode>0.0%</c:formatCode>
                <c:ptCount val="3"/>
                <c:pt idx="0">
                  <c:v>0.65032679738562094</c:v>
                </c:pt>
                <c:pt idx="1">
                  <c:v>0.18627450980392157</c:v>
                </c:pt>
                <c:pt idx="2">
                  <c:v>0.16339869281045752</c:v>
                </c:pt>
              </c:numCache>
            </c:numRef>
          </c:val>
        </c:ser>
      </c:pie3DChart>
    </c:plotArea>
    <c:legend>
      <c:legendPos val="r"/>
      <c:layout/>
      <c:txPr>
        <a:bodyPr/>
        <a:lstStyle/>
        <a:p>
          <a:pPr>
            <a:defRPr b="1"/>
          </a:pPr>
          <a:endParaRPr lang="pt-BR"/>
        </a:p>
      </c:txPr>
    </c:legend>
    <c:plotVisOnly val="1"/>
    <c:dispBlanksAs val="zero"/>
  </c:chart>
  <c:printSettings>
    <c:headerFooter/>
    <c:pageMargins b="0.78740157499999996" l="0.511811024" r="0.511811024" t="0.78740157499999996" header="0.31496062000000014" footer="0.31496062000000014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400" b="1">
                    <a:solidFill>
                      <a:schemeClr val="bg1">
                        <a:lumMod val="95000"/>
                      </a:schemeClr>
                    </a:solidFill>
                  </a:defRPr>
                </a:pPr>
                <a:endParaRPr lang="pt-BR"/>
              </a:p>
            </c:txPr>
            <c:showVal val="1"/>
            <c:showLeaderLines val="1"/>
          </c:dLbls>
          <c:cat>
            <c:strRef>
              <c:f>Estatisticas!$B$47:$B$50</c:f>
              <c:strCache>
                <c:ptCount val="4"/>
                <c:pt idx="0">
                  <c:v>el hecho de ser  teatro comunitario</c:v>
                </c:pt>
                <c:pt idx="1">
                  <c:v>la temática</c:v>
                </c:pt>
                <c:pt idx="2">
                  <c:v>la puesta en escena</c:v>
                </c:pt>
                <c:pt idx="3">
                  <c:v>el ambiente</c:v>
                </c:pt>
              </c:strCache>
            </c:strRef>
          </c:cat>
          <c:val>
            <c:numRef>
              <c:f>Estatisticas!$O$47:$O$50</c:f>
              <c:numCache>
                <c:formatCode>0.0%</c:formatCode>
                <c:ptCount val="4"/>
                <c:pt idx="0">
                  <c:v>0.34824281150159747</c:v>
                </c:pt>
                <c:pt idx="1">
                  <c:v>0.23322683706070288</c:v>
                </c:pt>
                <c:pt idx="2">
                  <c:v>0.23961661341853036</c:v>
                </c:pt>
                <c:pt idx="3">
                  <c:v>0.17891373801916932</c:v>
                </c:pt>
              </c:numCache>
            </c:numRef>
          </c:val>
        </c:ser>
      </c:pie3DChart>
    </c:plotArea>
    <c:legend>
      <c:legendPos val="r"/>
      <c:layout/>
      <c:txPr>
        <a:bodyPr/>
        <a:lstStyle/>
        <a:p>
          <a:pPr>
            <a:defRPr b="1"/>
          </a:pPr>
          <a:endParaRPr lang="pt-BR"/>
        </a:p>
      </c:txPr>
    </c:legend>
    <c:plotVisOnly val="1"/>
    <c:dispBlanksAs val="zero"/>
  </c:chart>
  <c:printSettings>
    <c:headerFooter/>
    <c:pageMargins b="0.78740157499999996" l="0.511811024" r="0.511811024" t="0.78740157499999996" header="0.31496062000000014" footer="0.31496062000000014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0"/>
          <c:order val="0"/>
          <c:tx>
            <c:strRef>
              <c:f>Estatisticas!$B$6</c:f>
              <c:strCache>
                <c:ptCount val="1"/>
                <c:pt idx="0">
                  <c:v>femenino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0" h="0"/>
            </a:sp3d>
          </c:spPr>
          <c:cat>
            <c:numRef>
              <c:f>(Estatisticas!$D$2,Estatisticas!$F$2,Estatisticas!$H$2,Estatisticas!$J$2,Estatisticas!$L$2)</c:f>
              <c:numCache>
                <c:formatCode>dd/mm/yyyy</c:formatCode>
                <c:ptCount val="5"/>
                <c:pt idx="0">
                  <c:v>40677</c:v>
                </c:pt>
                <c:pt idx="1">
                  <c:v>40333</c:v>
                </c:pt>
                <c:pt idx="2">
                  <c:v>40334</c:v>
                </c:pt>
                <c:pt idx="3">
                  <c:v>40341</c:v>
                </c:pt>
                <c:pt idx="4">
                  <c:v>40347</c:v>
                </c:pt>
              </c:numCache>
            </c:numRef>
          </c:cat>
          <c:val>
            <c:numRef>
              <c:f>(Estatisticas!$E$6,Estatisticas!$G$6,Estatisticas!$I$6,Estatisticas!$K$6,Estatisticas!$M$6)</c:f>
              <c:numCache>
                <c:formatCode>0.0%</c:formatCode>
                <c:ptCount val="5"/>
                <c:pt idx="0">
                  <c:v>0.625</c:v>
                </c:pt>
                <c:pt idx="1">
                  <c:v>0.68235294117647061</c:v>
                </c:pt>
                <c:pt idx="2">
                  <c:v>0.75384615384615383</c:v>
                </c:pt>
                <c:pt idx="3">
                  <c:v>0.79166666666666663</c:v>
                </c:pt>
                <c:pt idx="4">
                  <c:v>0.75</c:v>
                </c:pt>
              </c:numCache>
            </c:numRef>
          </c:val>
        </c:ser>
        <c:ser>
          <c:idx val="1"/>
          <c:order val="1"/>
          <c:tx>
            <c:strRef>
              <c:f>Estatisticas!$B$7</c:f>
              <c:strCache>
                <c:ptCount val="1"/>
                <c:pt idx="0">
                  <c:v>masculino</c:v>
                </c:pt>
              </c:strCache>
            </c:strRef>
          </c:tx>
          <c:cat>
            <c:numRef>
              <c:f>(Estatisticas!$D$2,Estatisticas!$F$2,Estatisticas!$H$2,Estatisticas!$J$2,Estatisticas!$L$2)</c:f>
              <c:numCache>
                <c:formatCode>dd/mm/yyyy</c:formatCode>
                <c:ptCount val="5"/>
                <c:pt idx="0">
                  <c:v>40677</c:v>
                </c:pt>
                <c:pt idx="1">
                  <c:v>40333</c:v>
                </c:pt>
                <c:pt idx="2">
                  <c:v>40334</c:v>
                </c:pt>
                <c:pt idx="3">
                  <c:v>40341</c:v>
                </c:pt>
                <c:pt idx="4">
                  <c:v>40347</c:v>
                </c:pt>
              </c:numCache>
            </c:numRef>
          </c:cat>
          <c:val>
            <c:numRef>
              <c:f>(Estatisticas!$E$7,Estatisticas!$G$7,Estatisticas!$I$7,Estatisticas!$K$7,Estatisticas!$M$7)</c:f>
              <c:numCache>
                <c:formatCode>0.0%</c:formatCode>
                <c:ptCount val="5"/>
                <c:pt idx="0">
                  <c:v>0.375</c:v>
                </c:pt>
                <c:pt idx="1">
                  <c:v>0.31764705882352939</c:v>
                </c:pt>
                <c:pt idx="2">
                  <c:v>0.24615384615384617</c:v>
                </c:pt>
                <c:pt idx="3">
                  <c:v>0.20833333333333334</c:v>
                </c:pt>
                <c:pt idx="4">
                  <c:v>0.25</c:v>
                </c:pt>
              </c:numCache>
            </c:numRef>
          </c:val>
        </c:ser>
        <c:gapWidth val="211"/>
        <c:axId val="92758016"/>
        <c:axId val="92759552"/>
      </c:barChart>
      <c:catAx>
        <c:axId val="92758016"/>
        <c:scaling>
          <c:orientation val="minMax"/>
        </c:scaling>
        <c:axPos val="b"/>
        <c:numFmt formatCode="dd/mm/yyyy" sourceLinked="1"/>
        <c:tickLblPos val="nextTo"/>
        <c:spPr>
          <a:ln w="9525"/>
        </c:spPr>
        <c:txPr>
          <a:bodyPr/>
          <a:lstStyle/>
          <a:p>
            <a:pPr>
              <a:defRPr sz="600" b="0"/>
            </a:pPr>
            <a:endParaRPr lang="pt-BR"/>
          </a:p>
        </c:txPr>
        <c:crossAx val="92759552"/>
        <c:crosses val="autoZero"/>
        <c:lblAlgn val="ctr"/>
        <c:lblOffset val="5"/>
      </c:catAx>
      <c:valAx>
        <c:axId val="92759552"/>
        <c:scaling>
          <c:orientation val="minMax"/>
        </c:scaling>
        <c:axPos val="l"/>
        <c:majorGridlines/>
        <c:numFmt formatCode="0.0%" sourceLinked="1"/>
        <c:tickLblPos val="nextTo"/>
        <c:txPr>
          <a:bodyPr/>
          <a:lstStyle/>
          <a:p>
            <a:pPr>
              <a:defRPr sz="800"/>
            </a:pPr>
            <a:endParaRPr lang="pt-BR"/>
          </a:p>
        </c:txPr>
        <c:crossAx val="92758016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8740157499999996" l="0.511811024" r="0.511811024" t="0.78740157499999996" header="0.31496062000000014" footer="0.31496062000000014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0"/>
          <c:order val="0"/>
          <c:tx>
            <c:strRef>
              <c:f>Estatisticas!$B$10</c:f>
              <c:strCache>
                <c:ptCount val="1"/>
                <c:pt idx="0">
                  <c:v>menos de 15</c:v>
                </c:pt>
              </c:strCache>
            </c:strRef>
          </c:tx>
          <c:cat>
            <c:numRef>
              <c:f>(Estatisticas!$D$2,Estatisticas!$F$2,Estatisticas!$H$2,Estatisticas!$J$2,Estatisticas!$L$2)</c:f>
              <c:numCache>
                <c:formatCode>dd/mm/yyyy</c:formatCode>
                <c:ptCount val="5"/>
                <c:pt idx="0">
                  <c:v>40677</c:v>
                </c:pt>
                <c:pt idx="1">
                  <c:v>40333</c:v>
                </c:pt>
                <c:pt idx="2">
                  <c:v>40334</c:v>
                </c:pt>
                <c:pt idx="3">
                  <c:v>40341</c:v>
                </c:pt>
                <c:pt idx="4">
                  <c:v>40347</c:v>
                </c:pt>
              </c:numCache>
            </c:numRef>
          </c:cat>
          <c:val>
            <c:numRef>
              <c:f>(Estatisticas!$E$10,Estatisticas!$G$10,Estatisticas!$I$10,Estatisticas!$K$10,Estatisticas!$M$10)</c:f>
              <c:numCache>
                <c:formatCode>0.0%</c:formatCode>
                <c:ptCount val="5"/>
                <c:pt idx="0">
                  <c:v>1.7857142857142856E-2</c:v>
                </c:pt>
                <c:pt idx="1">
                  <c:v>2.2988505747126436E-2</c:v>
                </c:pt>
                <c:pt idx="2">
                  <c:v>1.5151515151515152E-2</c:v>
                </c:pt>
                <c:pt idx="3">
                  <c:v>0</c:v>
                </c:pt>
                <c:pt idx="4">
                  <c:v>2.0833333333333332E-2</c:v>
                </c:pt>
              </c:numCache>
            </c:numRef>
          </c:val>
        </c:ser>
        <c:ser>
          <c:idx val="1"/>
          <c:order val="1"/>
          <c:tx>
            <c:strRef>
              <c:f>Estatisticas!$B$11</c:f>
              <c:strCache>
                <c:ptCount val="1"/>
                <c:pt idx="0">
                  <c:v>de 15 a 25</c:v>
                </c:pt>
              </c:strCache>
            </c:strRef>
          </c:tx>
          <c:cat>
            <c:numRef>
              <c:f>(Estatisticas!$D$2,Estatisticas!$F$2,Estatisticas!$H$2,Estatisticas!$J$2,Estatisticas!$L$2)</c:f>
              <c:numCache>
                <c:formatCode>dd/mm/yyyy</c:formatCode>
                <c:ptCount val="5"/>
                <c:pt idx="0">
                  <c:v>40677</c:v>
                </c:pt>
                <c:pt idx="1">
                  <c:v>40333</c:v>
                </c:pt>
                <c:pt idx="2">
                  <c:v>40334</c:v>
                </c:pt>
                <c:pt idx="3">
                  <c:v>40341</c:v>
                </c:pt>
                <c:pt idx="4">
                  <c:v>40347</c:v>
                </c:pt>
              </c:numCache>
            </c:numRef>
          </c:cat>
          <c:val>
            <c:numRef>
              <c:f>(Estatisticas!$E$11,Estatisticas!$G$11,Estatisticas!$I$11,Estatisticas!$K$11,Estatisticas!$M$11)</c:f>
              <c:numCache>
                <c:formatCode>0.0%</c:formatCode>
                <c:ptCount val="5"/>
                <c:pt idx="0">
                  <c:v>0.14285714285714285</c:v>
                </c:pt>
                <c:pt idx="1">
                  <c:v>6.8965517241379309E-2</c:v>
                </c:pt>
                <c:pt idx="2">
                  <c:v>0.16666666666666666</c:v>
                </c:pt>
                <c:pt idx="3">
                  <c:v>0.10204081632653061</c:v>
                </c:pt>
                <c:pt idx="4">
                  <c:v>0.20833333333333334</c:v>
                </c:pt>
              </c:numCache>
            </c:numRef>
          </c:val>
        </c:ser>
        <c:ser>
          <c:idx val="2"/>
          <c:order val="2"/>
          <c:tx>
            <c:strRef>
              <c:f>Estatisticas!$B$12</c:f>
              <c:strCache>
                <c:ptCount val="1"/>
                <c:pt idx="0">
                  <c:v>de 25 a 40</c:v>
                </c:pt>
              </c:strCache>
            </c:strRef>
          </c:tx>
          <c:cat>
            <c:numRef>
              <c:f>(Estatisticas!$D$2,Estatisticas!$F$2,Estatisticas!$H$2,Estatisticas!$J$2,Estatisticas!$L$2)</c:f>
              <c:numCache>
                <c:formatCode>dd/mm/yyyy</c:formatCode>
                <c:ptCount val="5"/>
                <c:pt idx="0">
                  <c:v>40677</c:v>
                </c:pt>
                <c:pt idx="1">
                  <c:v>40333</c:v>
                </c:pt>
                <c:pt idx="2">
                  <c:v>40334</c:v>
                </c:pt>
                <c:pt idx="3">
                  <c:v>40341</c:v>
                </c:pt>
                <c:pt idx="4">
                  <c:v>40347</c:v>
                </c:pt>
              </c:numCache>
            </c:numRef>
          </c:cat>
          <c:val>
            <c:numRef>
              <c:f>(Estatisticas!$E$12,Estatisticas!$G$12,Estatisticas!$I$12,Estatisticas!$K$12,Estatisticas!$M$12)</c:f>
              <c:numCache>
                <c:formatCode>0.0%</c:formatCode>
                <c:ptCount val="5"/>
                <c:pt idx="0">
                  <c:v>0.30357142857142855</c:v>
                </c:pt>
                <c:pt idx="1">
                  <c:v>0.2988505747126437</c:v>
                </c:pt>
                <c:pt idx="2">
                  <c:v>0.13636363636363635</c:v>
                </c:pt>
                <c:pt idx="3">
                  <c:v>0.10204081632653061</c:v>
                </c:pt>
                <c:pt idx="4">
                  <c:v>0.27083333333333331</c:v>
                </c:pt>
              </c:numCache>
            </c:numRef>
          </c:val>
        </c:ser>
        <c:ser>
          <c:idx val="3"/>
          <c:order val="3"/>
          <c:tx>
            <c:strRef>
              <c:f>Estatisticas!$B$13</c:f>
              <c:strCache>
                <c:ptCount val="1"/>
                <c:pt idx="0">
                  <c:v>de 40 a 60</c:v>
                </c:pt>
              </c:strCache>
            </c:strRef>
          </c:tx>
          <c:cat>
            <c:numRef>
              <c:f>(Estatisticas!$D$2,Estatisticas!$F$2,Estatisticas!$H$2,Estatisticas!$J$2,Estatisticas!$L$2)</c:f>
              <c:numCache>
                <c:formatCode>dd/mm/yyyy</c:formatCode>
                <c:ptCount val="5"/>
                <c:pt idx="0">
                  <c:v>40677</c:v>
                </c:pt>
                <c:pt idx="1">
                  <c:v>40333</c:v>
                </c:pt>
                <c:pt idx="2">
                  <c:v>40334</c:v>
                </c:pt>
                <c:pt idx="3">
                  <c:v>40341</c:v>
                </c:pt>
                <c:pt idx="4">
                  <c:v>40347</c:v>
                </c:pt>
              </c:numCache>
            </c:numRef>
          </c:cat>
          <c:val>
            <c:numRef>
              <c:f>(Estatisticas!$E$13,Estatisticas!$G$13,Estatisticas!$I$13,Estatisticas!$K$13,Estatisticas!$M$13)</c:f>
              <c:numCache>
                <c:formatCode>0.0%</c:formatCode>
                <c:ptCount val="5"/>
                <c:pt idx="0">
                  <c:v>0.32142857142857145</c:v>
                </c:pt>
                <c:pt idx="1">
                  <c:v>0.37931034482758619</c:v>
                </c:pt>
                <c:pt idx="2">
                  <c:v>0.36363636363636365</c:v>
                </c:pt>
                <c:pt idx="3">
                  <c:v>0.38775510204081631</c:v>
                </c:pt>
                <c:pt idx="4">
                  <c:v>0.29166666666666669</c:v>
                </c:pt>
              </c:numCache>
            </c:numRef>
          </c:val>
        </c:ser>
        <c:ser>
          <c:idx val="4"/>
          <c:order val="4"/>
          <c:tx>
            <c:strRef>
              <c:f>Estatisticas!$B$14</c:f>
              <c:strCache>
                <c:ptCount val="1"/>
                <c:pt idx="0">
                  <c:v>más de 60</c:v>
                </c:pt>
              </c:strCache>
            </c:strRef>
          </c:tx>
          <c:cat>
            <c:numRef>
              <c:f>(Estatisticas!$D$2,Estatisticas!$F$2,Estatisticas!$H$2,Estatisticas!$J$2,Estatisticas!$L$2)</c:f>
              <c:numCache>
                <c:formatCode>dd/mm/yyyy</c:formatCode>
                <c:ptCount val="5"/>
                <c:pt idx="0">
                  <c:v>40677</c:v>
                </c:pt>
                <c:pt idx="1">
                  <c:v>40333</c:v>
                </c:pt>
                <c:pt idx="2">
                  <c:v>40334</c:v>
                </c:pt>
                <c:pt idx="3">
                  <c:v>40341</c:v>
                </c:pt>
                <c:pt idx="4">
                  <c:v>40347</c:v>
                </c:pt>
              </c:numCache>
            </c:numRef>
          </c:cat>
          <c:val>
            <c:numRef>
              <c:f>(Estatisticas!$E$14,Estatisticas!$G$14,Estatisticas!$I$14,Estatisticas!$K$14,Estatisticas!$M$14)</c:f>
              <c:numCache>
                <c:formatCode>0.0%</c:formatCode>
                <c:ptCount val="5"/>
                <c:pt idx="0">
                  <c:v>0.21428571428571427</c:v>
                </c:pt>
                <c:pt idx="1">
                  <c:v>0.22988505747126436</c:v>
                </c:pt>
                <c:pt idx="2">
                  <c:v>0.31818181818181818</c:v>
                </c:pt>
                <c:pt idx="3">
                  <c:v>0.40816326530612246</c:v>
                </c:pt>
                <c:pt idx="4">
                  <c:v>0.20833333333333334</c:v>
                </c:pt>
              </c:numCache>
            </c:numRef>
          </c:val>
        </c:ser>
        <c:gapWidth val="100"/>
        <c:axId val="92813184"/>
        <c:axId val="92814720"/>
      </c:barChart>
      <c:catAx>
        <c:axId val="92813184"/>
        <c:scaling>
          <c:orientation val="minMax"/>
        </c:scaling>
        <c:axPos val="b"/>
        <c:numFmt formatCode="dd/mm/yyyy" sourceLinked="1"/>
        <c:tickLblPos val="nextTo"/>
        <c:txPr>
          <a:bodyPr/>
          <a:lstStyle/>
          <a:p>
            <a:pPr>
              <a:defRPr sz="600"/>
            </a:pPr>
            <a:endParaRPr lang="pt-BR"/>
          </a:p>
        </c:txPr>
        <c:crossAx val="92814720"/>
        <c:crosses val="autoZero"/>
        <c:lblAlgn val="ctr"/>
        <c:lblOffset val="100"/>
      </c:catAx>
      <c:valAx>
        <c:axId val="92814720"/>
        <c:scaling>
          <c:orientation val="minMax"/>
        </c:scaling>
        <c:axPos val="l"/>
        <c:majorGridlines/>
        <c:numFmt formatCode="0.0%" sourceLinked="1"/>
        <c:tickLblPos val="nextTo"/>
        <c:txPr>
          <a:bodyPr/>
          <a:lstStyle/>
          <a:p>
            <a:pPr>
              <a:defRPr sz="800"/>
            </a:pPr>
            <a:endParaRPr lang="pt-BR"/>
          </a:p>
        </c:txPr>
        <c:crossAx val="92813184"/>
        <c:crosses val="autoZero"/>
        <c:crossBetween val="between"/>
      </c:valAx>
    </c:plotArea>
    <c:legend>
      <c:legendPos val="r"/>
      <c:txPr>
        <a:bodyPr/>
        <a:lstStyle/>
        <a:p>
          <a:pPr>
            <a:defRPr b="1"/>
          </a:pPr>
          <a:endParaRPr lang="pt-BR"/>
        </a:p>
      </c:txPr>
    </c:legend>
    <c:plotVisOnly val="1"/>
    <c:dispBlanksAs val="gap"/>
  </c:chart>
  <c:printSettings>
    <c:headerFooter/>
    <c:pageMargins b="0.78740157499999996" l="0.511811024" r="0.511811024" t="0.78740157499999996" header="0.31496062000000014" footer="0.3149606200000001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304800</xdr:colOff>
      <xdr:row>13</xdr:row>
      <xdr:rowOff>161925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304800</xdr:colOff>
      <xdr:row>29</xdr:row>
      <xdr:rowOff>76200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0</xdr:row>
      <xdr:rowOff>171450</xdr:rowOff>
    </xdr:from>
    <xdr:to>
      <xdr:col>15</xdr:col>
      <xdr:colOff>323850</xdr:colOff>
      <xdr:row>14</xdr:row>
      <xdr:rowOff>9525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9525</xdr:colOff>
      <xdr:row>15</xdr:row>
      <xdr:rowOff>0</xdr:rowOff>
    </xdr:from>
    <xdr:to>
      <xdr:col>15</xdr:col>
      <xdr:colOff>314325</xdr:colOff>
      <xdr:row>29</xdr:row>
      <xdr:rowOff>76200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</xdr:colOff>
      <xdr:row>30</xdr:row>
      <xdr:rowOff>66675</xdr:rowOff>
    </xdr:from>
    <xdr:to>
      <xdr:col>7</xdr:col>
      <xdr:colOff>323850</xdr:colOff>
      <xdr:row>44</xdr:row>
      <xdr:rowOff>142875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30</xdr:row>
      <xdr:rowOff>66675</xdr:rowOff>
    </xdr:from>
    <xdr:to>
      <xdr:col>15</xdr:col>
      <xdr:colOff>304800</xdr:colOff>
      <xdr:row>44</xdr:row>
      <xdr:rowOff>142875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28575</xdr:colOff>
      <xdr:row>45</xdr:row>
      <xdr:rowOff>180975</xdr:rowOff>
    </xdr:from>
    <xdr:to>
      <xdr:col>7</xdr:col>
      <xdr:colOff>333375</xdr:colOff>
      <xdr:row>60</xdr:row>
      <xdr:rowOff>66675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0.11913</cdr:x>
      <cdr:y>0.023</cdr:y>
    </cdr:from>
    <cdr:to>
      <cdr:x>0.27538</cdr:x>
      <cdr:y>0.16475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542667" y="56302"/>
          <a:ext cx="711770" cy="3469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800" b="1"/>
            <a:t>Sexo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0.09867</cdr:x>
      <cdr:y>0.01635</cdr:y>
    </cdr:from>
    <cdr:to>
      <cdr:x>0.25492</cdr:x>
      <cdr:y>0.14284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449469" y="44851"/>
          <a:ext cx="711770" cy="346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1800" b="1"/>
            <a:t>Edad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0.08299</cdr:x>
      <cdr:y>0.03454</cdr:y>
    </cdr:from>
    <cdr:to>
      <cdr:x>0.34063</cdr:x>
      <cdr:y>0.17306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378032" y="86522"/>
          <a:ext cx="1173635" cy="3470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1800" b="1"/>
            <a:t>Ocupación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0.0856</cdr:x>
      <cdr:y>0.05324</cdr:y>
    </cdr:from>
    <cdr:to>
      <cdr:x>0.34949</cdr:x>
      <cdr:y>0.17973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389939" y="146054"/>
          <a:ext cx="1202106" cy="346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1800" b="1"/>
            <a:t>Residencia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0.08429</cdr:x>
      <cdr:y>0.02937</cdr:y>
    </cdr:from>
    <cdr:to>
      <cdr:x>0.91068</cdr:x>
      <cdr:y>0.15586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383985" y="80570"/>
          <a:ext cx="3764480" cy="346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1800" b="1"/>
            <a:t>Conoció el grupo Catalinas Sur por …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0.08821</cdr:x>
      <cdr:y>0.04239</cdr:y>
    </cdr:from>
    <cdr:to>
      <cdr:x>0.9146</cdr:x>
      <cdr:y>0.16888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401844" y="116288"/>
          <a:ext cx="3764480" cy="346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1800" b="1"/>
            <a:t>Cuantas veces ha venido al galpón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0.09475</cdr:x>
      <cdr:y>0.03588</cdr:y>
    </cdr:from>
    <cdr:to>
      <cdr:x>0.92114</cdr:x>
      <cdr:y>0.16237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431610" y="98429"/>
          <a:ext cx="3764480" cy="346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1800" b="1"/>
            <a:t>Que es lo que llama más atención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0.01458</cdr:x>
      <cdr:y>0.01084</cdr:y>
    </cdr:from>
    <cdr:to>
      <cdr:x>0.17083</cdr:x>
      <cdr:y>0.15259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66675" y="26524"/>
          <a:ext cx="714375" cy="3470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800" b="1"/>
            <a:t>Sexo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0.01111</cdr:x>
      <cdr:y>0.01852</cdr:y>
    </cdr:from>
    <cdr:to>
      <cdr:x>0.16736</cdr:x>
      <cdr:y>0.14501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50800" y="50800"/>
          <a:ext cx="714375" cy="3470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1800" b="1"/>
            <a:t>Edad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0.01111</cdr:x>
      <cdr:y>0.02028</cdr:y>
    </cdr:from>
    <cdr:to>
      <cdr:x>0.26875</cdr:x>
      <cdr:y>0.1588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50800" y="50800"/>
          <a:ext cx="1177925" cy="3470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1800" b="1"/>
            <a:t>Ocupación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0.01111</cdr:x>
      <cdr:y>0.01852</cdr:y>
    </cdr:from>
    <cdr:to>
      <cdr:x>0.275</cdr:x>
      <cdr:y>0.14501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50800" y="50800"/>
          <a:ext cx="1206500" cy="3470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1800" b="1"/>
            <a:t>Residencia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0.01111</cdr:x>
      <cdr:y>0.01852</cdr:y>
    </cdr:from>
    <cdr:to>
      <cdr:x>0.8375</cdr:x>
      <cdr:y>0.14501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50800" y="50800"/>
          <a:ext cx="3778250" cy="3470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1800" b="1"/>
            <a:t>Conoció el grupo Catalinas Sur por …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0.01111</cdr:x>
      <cdr:y>0.01852</cdr:y>
    </cdr:from>
    <cdr:to>
      <cdr:x>0.8375</cdr:x>
      <cdr:y>0.14501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50800" y="50800"/>
          <a:ext cx="3778250" cy="3470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1800" b="1"/>
            <a:t>Cuantas veces ha venido al galpón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0.01111</cdr:x>
      <cdr:y>0.01852</cdr:y>
    </cdr:from>
    <cdr:to>
      <cdr:x>0.8375</cdr:x>
      <cdr:y>0.14501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50800" y="50800"/>
          <a:ext cx="3778250" cy="3470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1800" b="1"/>
            <a:t>Que es lo que llama más atención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304800</xdr:colOff>
      <xdr:row>13</xdr:row>
      <xdr:rowOff>161925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304800</xdr:colOff>
      <xdr:row>29</xdr:row>
      <xdr:rowOff>76200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0</xdr:row>
      <xdr:rowOff>171450</xdr:rowOff>
    </xdr:from>
    <xdr:to>
      <xdr:col>15</xdr:col>
      <xdr:colOff>323850</xdr:colOff>
      <xdr:row>14</xdr:row>
      <xdr:rowOff>9525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9525</xdr:colOff>
      <xdr:row>15</xdr:row>
      <xdr:rowOff>0</xdr:rowOff>
    </xdr:from>
    <xdr:to>
      <xdr:col>15</xdr:col>
      <xdr:colOff>314325</xdr:colOff>
      <xdr:row>29</xdr:row>
      <xdr:rowOff>76200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</xdr:colOff>
      <xdr:row>30</xdr:row>
      <xdr:rowOff>66675</xdr:rowOff>
    </xdr:from>
    <xdr:to>
      <xdr:col>7</xdr:col>
      <xdr:colOff>323850</xdr:colOff>
      <xdr:row>44</xdr:row>
      <xdr:rowOff>142875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30</xdr:row>
      <xdr:rowOff>66675</xdr:rowOff>
    </xdr:from>
    <xdr:to>
      <xdr:col>15</xdr:col>
      <xdr:colOff>304800</xdr:colOff>
      <xdr:row>44</xdr:row>
      <xdr:rowOff>142875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28575</xdr:colOff>
      <xdr:row>45</xdr:row>
      <xdr:rowOff>180975</xdr:rowOff>
    </xdr:from>
    <xdr:to>
      <xdr:col>7</xdr:col>
      <xdr:colOff>333375</xdr:colOff>
      <xdr:row>60</xdr:row>
      <xdr:rowOff>66675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35"/>
  <sheetViews>
    <sheetView tabSelected="1" topLeftCell="A1265" workbookViewId="0">
      <selection activeCell="A1261" sqref="A1261"/>
    </sheetView>
  </sheetViews>
  <sheetFormatPr defaultColWidth="10.140625" defaultRowHeight="15"/>
  <cols>
    <col min="1" max="1" width="46.28515625" customWidth="1"/>
    <col min="2" max="2" width="40.42578125" bestFit="1" customWidth="1"/>
    <col min="3" max="3" width="26.85546875" bestFit="1" customWidth="1"/>
    <col min="4" max="4" width="15.5703125" bestFit="1" customWidth="1"/>
  </cols>
  <sheetData>
    <row r="1" spans="1:6" ht="18.75">
      <c r="A1" s="7" t="s">
        <v>110</v>
      </c>
    </row>
    <row r="2" spans="1:6" ht="15.75">
      <c r="A2" s="8" t="s">
        <v>107</v>
      </c>
      <c r="E2" s="3"/>
    </row>
    <row r="3" spans="1:6">
      <c r="A3" s="6"/>
    </row>
    <row r="4" spans="1:6" ht="15.75">
      <c r="A4" s="2" t="s">
        <v>0</v>
      </c>
      <c r="B4" s="2" t="s">
        <v>98</v>
      </c>
      <c r="D4" s="3" t="s">
        <v>100</v>
      </c>
    </row>
    <row r="5" spans="1:6" ht="15.75">
      <c r="A5" s="9" t="s">
        <v>1</v>
      </c>
    </row>
    <row r="6" spans="1:6" ht="15.75">
      <c r="A6" s="10" t="s">
        <v>30</v>
      </c>
      <c r="B6" t="s">
        <v>7</v>
      </c>
      <c r="C6" t="s">
        <v>8</v>
      </c>
      <c r="D6" t="s">
        <v>9</v>
      </c>
      <c r="E6" t="s">
        <v>40</v>
      </c>
    </row>
    <row r="7" spans="1:6" ht="15.75">
      <c r="A7" s="9" t="s">
        <v>2</v>
      </c>
    </row>
    <row r="8" spans="1:6" ht="15.75">
      <c r="A8" s="10" t="s">
        <v>10</v>
      </c>
      <c r="B8" t="s">
        <v>11</v>
      </c>
      <c r="C8" t="s">
        <v>12</v>
      </c>
      <c r="D8" t="s">
        <v>13</v>
      </c>
      <c r="E8" t="s">
        <v>108</v>
      </c>
    </row>
    <row r="9" spans="1:6" ht="15.75">
      <c r="A9" s="10" t="s">
        <v>14</v>
      </c>
      <c r="B9" t="s">
        <v>15</v>
      </c>
      <c r="C9" t="s">
        <v>16</v>
      </c>
      <c r="D9" t="s">
        <v>17</v>
      </c>
    </row>
    <row r="10" spans="1:6" ht="15.75">
      <c r="A10" s="9" t="s">
        <v>3</v>
      </c>
    </row>
    <row r="11" spans="1:6" ht="15.75">
      <c r="A11" s="10" t="s">
        <v>48</v>
      </c>
      <c r="B11" t="s">
        <v>18</v>
      </c>
    </row>
    <row r="12" spans="1:6" ht="15.75">
      <c r="A12" s="10" t="s">
        <v>31</v>
      </c>
      <c r="B12" t="s">
        <v>19</v>
      </c>
    </row>
    <row r="13" spans="1:6" ht="15.75">
      <c r="A13" s="9" t="s">
        <v>4</v>
      </c>
    </row>
    <row r="14" spans="1:6" ht="15.75">
      <c r="A14" s="10" t="s">
        <v>20</v>
      </c>
      <c r="B14" t="s">
        <v>21</v>
      </c>
      <c r="C14" t="s">
        <v>22</v>
      </c>
      <c r="D14" t="s">
        <v>41</v>
      </c>
      <c r="E14" t="s">
        <v>23</v>
      </c>
      <c r="F14" t="s">
        <v>24</v>
      </c>
    </row>
    <row r="15" spans="1:6" ht="15.75">
      <c r="A15" s="11" t="s">
        <v>5</v>
      </c>
    </row>
    <row r="16" spans="1:6" ht="15.75">
      <c r="A16" s="12" t="s">
        <v>42</v>
      </c>
      <c r="B16" t="s">
        <v>25</v>
      </c>
      <c r="C16" t="s">
        <v>26</v>
      </c>
    </row>
    <row r="17" spans="1:5" ht="15.75">
      <c r="A17" s="11" t="s">
        <v>6</v>
      </c>
    </row>
    <row r="18" spans="1:5" ht="15.75">
      <c r="A18" s="12" t="s">
        <v>43</v>
      </c>
      <c r="B18" t="s">
        <v>27</v>
      </c>
      <c r="C18" t="s">
        <v>50</v>
      </c>
      <c r="D18" t="s">
        <v>28</v>
      </c>
    </row>
    <row r="19" spans="1:5" ht="15.75">
      <c r="A19" s="4"/>
    </row>
    <row r="20" spans="1:5" ht="15.75">
      <c r="A20" s="11" t="s">
        <v>32</v>
      </c>
    </row>
    <row r="21" spans="1:5" ht="15.75">
      <c r="A21" s="11" t="s">
        <v>33</v>
      </c>
    </row>
    <row r="22" spans="1:5" ht="18.75">
      <c r="A22" s="5"/>
    </row>
    <row r="23" spans="1:5" ht="18.75">
      <c r="A23" s="7" t="s">
        <v>110</v>
      </c>
    </row>
    <row r="24" spans="1:5">
      <c r="A24" s="8" t="s">
        <v>107</v>
      </c>
    </row>
    <row r="25" spans="1:5">
      <c r="A25" s="6"/>
    </row>
    <row r="26" spans="1:5" ht="15.75">
      <c r="A26" s="2" t="s">
        <v>0</v>
      </c>
      <c r="B26" s="2" t="s">
        <v>99</v>
      </c>
      <c r="D26" s="3" t="s">
        <v>29</v>
      </c>
    </row>
    <row r="27" spans="1:5" ht="15.75">
      <c r="A27" s="9" t="s">
        <v>1</v>
      </c>
    </row>
    <row r="28" spans="1:5" ht="15.75">
      <c r="A28" s="10" t="s">
        <v>30</v>
      </c>
      <c r="B28" t="s">
        <v>7</v>
      </c>
      <c r="C28" t="s">
        <v>101</v>
      </c>
      <c r="D28" t="s">
        <v>102</v>
      </c>
      <c r="E28" t="s">
        <v>34</v>
      </c>
    </row>
    <row r="29" spans="1:5" ht="15.75">
      <c r="A29" s="9" t="s">
        <v>2</v>
      </c>
    </row>
    <row r="30" spans="1:5" ht="15.75">
      <c r="A30" s="10" t="s">
        <v>10</v>
      </c>
      <c r="B30" t="s">
        <v>11</v>
      </c>
      <c r="C30" t="s">
        <v>12</v>
      </c>
      <c r="D30" t="s">
        <v>13</v>
      </c>
      <c r="E30" t="s">
        <v>109</v>
      </c>
    </row>
    <row r="31" spans="1:5" ht="15.75">
      <c r="A31" s="10" t="s">
        <v>14</v>
      </c>
      <c r="B31" t="s">
        <v>15</v>
      </c>
      <c r="C31" t="s">
        <v>44</v>
      </c>
      <c r="D31" t="s">
        <v>17</v>
      </c>
    </row>
    <row r="32" spans="1:5" ht="15.75">
      <c r="A32" s="9" t="s">
        <v>3</v>
      </c>
    </row>
    <row r="33" spans="1:6" ht="15.75">
      <c r="A33" s="10" t="s">
        <v>35</v>
      </c>
      <c r="B33" t="s">
        <v>52</v>
      </c>
    </row>
    <row r="34" spans="1:6" ht="15.75">
      <c r="A34" s="10" t="s">
        <v>31</v>
      </c>
      <c r="B34" t="s">
        <v>19</v>
      </c>
    </row>
    <row r="35" spans="1:6" ht="15.75">
      <c r="A35" s="9" t="s">
        <v>4</v>
      </c>
    </row>
    <row r="36" spans="1:6" ht="15.75">
      <c r="A36" s="10" t="s">
        <v>20</v>
      </c>
      <c r="B36" t="s">
        <v>104</v>
      </c>
      <c r="C36" t="s">
        <v>22</v>
      </c>
      <c r="D36" t="s">
        <v>36</v>
      </c>
      <c r="E36" t="s">
        <v>23</v>
      </c>
      <c r="F36" t="s">
        <v>24</v>
      </c>
    </row>
    <row r="37" spans="1:6" ht="15.75">
      <c r="A37" s="11" t="s">
        <v>5</v>
      </c>
    </row>
    <row r="38" spans="1:6" ht="15.75">
      <c r="A38" s="12" t="s">
        <v>42</v>
      </c>
      <c r="B38" t="s">
        <v>25</v>
      </c>
      <c r="C38" t="s">
        <v>26</v>
      </c>
    </row>
    <row r="39" spans="1:6" ht="15.75">
      <c r="A39" s="11" t="s">
        <v>6</v>
      </c>
    </row>
    <row r="40" spans="1:6" ht="15.75">
      <c r="A40" s="12" t="s">
        <v>43</v>
      </c>
      <c r="B40" t="s">
        <v>45</v>
      </c>
      <c r="C40" t="s">
        <v>50</v>
      </c>
      <c r="D40" t="s">
        <v>28</v>
      </c>
    </row>
    <row r="41" spans="1:6" ht="15.75">
      <c r="A41" s="4"/>
    </row>
    <row r="42" spans="1:6" ht="15.75">
      <c r="A42" s="11" t="s">
        <v>32</v>
      </c>
    </row>
    <row r="43" spans="1:6" ht="15.75">
      <c r="A43" s="11" t="s">
        <v>33</v>
      </c>
    </row>
    <row r="44" spans="1:6" ht="18.75">
      <c r="A44" s="5"/>
    </row>
    <row r="45" spans="1:6" ht="18.75">
      <c r="A45" s="7" t="s">
        <v>110</v>
      </c>
    </row>
    <row r="46" spans="1:6">
      <c r="A46" s="8" t="s">
        <v>107</v>
      </c>
    </row>
    <row r="47" spans="1:6">
      <c r="A47" s="6"/>
    </row>
    <row r="48" spans="1:6" ht="15.75">
      <c r="A48" s="2" t="s">
        <v>0</v>
      </c>
      <c r="B48" s="2" t="s">
        <v>99</v>
      </c>
      <c r="D48" s="3" t="s">
        <v>29</v>
      </c>
    </row>
    <row r="49" spans="1:6" ht="15.75">
      <c r="A49" s="9" t="s">
        <v>1</v>
      </c>
    </row>
    <row r="50" spans="1:6" ht="15.75">
      <c r="A50" s="10" t="s">
        <v>30</v>
      </c>
      <c r="B50" t="s">
        <v>7</v>
      </c>
      <c r="C50" t="s">
        <v>46</v>
      </c>
      <c r="D50" t="s">
        <v>9</v>
      </c>
      <c r="E50" t="s">
        <v>34</v>
      </c>
    </row>
    <row r="51" spans="1:6" ht="15.75">
      <c r="A51" s="9" t="s">
        <v>2</v>
      </c>
    </row>
    <row r="52" spans="1:6" ht="15.75">
      <c r="A52" s="10" t="s">
        <v>58</v>
      </c>
      <c r="B52" t="s">
        <v>11</v>
      </c>
      <c r="C52" t="s">
        <v>12</v>
      </c>
      <c r="D52" t="s">
        <v>13</v>
      </c>
      <c r="E52" t="s">
        <v>109</v>
      </c>
    </row>
    <row r="53" spans="1:6" ht="15.75">
      <c r="A53" s="10" t="s">
        <v>47</v>
      </c>
      <c r="B53" t="s">
        <v>15</v>
      </c>
      <c r="C53" t="s">
        <v>16</v>
      </c>
      <c r="D53" t="s">
        <v>17</v>
      </c>
    </row>
    <row r="54" spans="1:6" ht="15.75">
      <c r="A54" s="9" t="s">
        <v>3</v>
      </c>
    </row>
    <row r="55" spans="1:6" ht="15.75">
      <c r="A55" s="10" t="s">
        <v>48</v>
      </c>
      <c r="B55" t="s">
        <v>18</v>
      </c>
    </row>
    <row r="56" spans="1:6" ht="15.75">
      <c r="A56" s="10" t="s">
        <v>31</v>
      </c>
      <c r="B56" t="s">
        <v>19</v>
      </c>
    </row>
    <row r="57" spans="1:6" ht="15.75">
      <c r="A57" s="9" t="s">
        <v>4</v>
      </c>
    </row>
    <row r="58" spans="1:6" ht="15.75">
      <c r="A58" s="10" t="s">
        <v>20</v>
      </c>
      <c r="B58" t="s">
        <v>21</v>
      </c>
      <c r="C58" t="s">
        <v>22</v>
      </c>
      <c r="D58" t="s">
        <v>36</v>
      </c>
      <c r="E58" t="s">
        <v>23</v>
      </c>
      <c r="F58" t="s">
        <v>64</v>
      </c>
    </row>
    <row r="59" spans="1:6" ht="15.75">
      <c r="A59" s="11" t="s">
        <v>5</v>
      </c>
    </row>
    <row r="60" spans="1:6" ht="15.75">
      <c r="A60" s="12" t="s">
        <v>37</v>
      </c>
      <c r="B60" t="s">
        <v>25</v>
      </c>
      <c r="C60" t="s">
        <v>49</v>
      </c>
    </row>
    <row r="61" spans="1:6" ht="15.75">
      <c r="A61" s="11" t="s">
        <v>6</v>
      </c>
    </row>
    <row r="62" spans="1:6" ht="15.75">
      <c r="A62" s="12" t="s">
        <v>38</v>
      </c>
      <c r="B62" t="s">
        <v>45</v>
      </c>
      <c r="C62" t="s">
        <v>50</v>
      </c>
      <c r="D62" t="s">
        <v>28</v>
      </c>
    </row>
    <row r="63" spans="1:6" ht="15.75">
      <c r="A63" s="4"/>
    </row>
    <row r="64" spans="1:6" ht="15.75">
      <c r="A64" s="11" t="s">
        <v>32</v>
      </c>
    </row>
    <row r="65" spans="1:6" ht="15.75">
      <c r="A65" s="11" t="s">
        <v>33</v>
      </c>
    </row>
    <row r="66" spans="1:6" ht="18.75">
      <c r="A66" s="5"/>
    </row>
    <row r="67" spans="1:6" ht="18.75">
      <c r="A67" s="7" t="s">
        <v>110</v>
      </c>
    </row>
    <row r="68" spans="1:6">
      <c r="A68" s="8" t="s">
        <v>107</v>
      </c>
    </row>
    <row r="69" spans="1:6">
      <c r="A69" s="6"/>
    </row>
    <row r="70" spans="1:6" ht="15.75">
      <c r="A70" s="2" t="s">
        <v>0</v>
      </c>
      <c r="B70" s="2" t="s">
        <v>99</v>
      </c>
      <c r="D70" s="3" t="s">
        <v>29</v>
      </c>
    </row>
    <row r="71" spans="1:6" ht="15.75">
      <c r="A71" s="9" t="s">
        <v>1</v>
      </c>
    </row>
    <row r="72" spans="1:6" ht="15.75">
      <c r="A72" s="10" t="s">
        <v>30</v>
      </c>
      <c r="B72" t="s">
        <v>7</v>
      </c>
      <c r="C72" t="s">
        <v>8</v>
      </c>
      <c r="D72" t="s">
        <v>9</v>
      </c>
      <c r="E72" t="s">
        <v>40</v>
      </c>
    </row>
    <row r="73" spans="1:6" ht="15.75">
      <c r="A73" s="9" t="s">
        <v>2</v>
      </c>
    </row>
    <row r="74" spans="1:6" ht="15.75">
      <c r="A74" s="10" t="s">
        <v>10</v>
      </c>
      <c r="B74" t="s">
        <v>11</v>
      </c>
      <c r="C74" t="s">
        <v>12</v>
      </c>
      <c r="D74" t="s">
        <v>13</v>
      </c>
      <c r="E74" t="s">
        <v>108</v>
      </c>
    </row>
    <row r="75" spans="1:6" ht="15.75">
      <c r="A75" s="10" t="s">
        <v>14</v>
      </c>
      <c r="B75" t="s">
        <v>15</v>
      </c>
      <c r="C75" t="s">
        <v>16</v>
      </c>
      <c r="D75" t="s">
        <v>51</v>
      </c>
    </row>
    <row r="76" spans="1:6" ht="15.75">
      <c r="A76" s="9" t="s">
        <v>3</v>
      </c>
    </row>
    <row r="77" spans="1:6" ht="15.75">
      <c r="A77" s="10" t="s">
        <v>35</v>
      </c>
      <c r="B77" t="s">
        <v>52</v>
      </c>
    </row>
    <row r="78" spans="1:6" ht="15.75">
      <c r="A78" s="10" t="s">
        <v>31</v>
      </c>
      <c r="B78" t="s">
        <v>19</v>
      </c>
    </row>
    <row r="79" spans="1:6" ht="15.75">
      <c r="A79" s="9" t="s">
        <v>4</v>
      </c>
    </row>
    <row r="80" spans="1:6" ht="15.75">
      <c r="A80" s="10" t="s">
        <v>20</v>
      </c>
      <c r="B80" t="s">
        <v>104</v>
      </c>
      <c r="C80" t="s">
        <v>53</v>
      </c>
      <c r="D80" t="s">
        <v>41</v>
      </c>
      <c r="E80" t="s">
        <v>54</v>
      </c>
      <c r="F80" t="s">
        <v>24</v>
      </c>
    </row>
    <row r="81" spans="1:5" ht="15.75">
      <c r="A81" s="11" t="s">
        <v>5</v>
      </c>
    </row>
    <row r="82" spans="1:5" ht="15.75">
      <c r="A82" s="12" t="s">
        <v>37</v>
      </c>
      <c r="B82" t="s">
        <v>25</v>
      </c>
      <c r="C82" t="s">
        <v>49</v>
      </c>
    </row>
    <row r="83" spans="1:5" ht="15.75">
      <c r="A83" s="11" t="s">
        <v>6</v>
      </c>
    </row>
    <row r="84" spans="1:5" ht="15.75">
      <c r="A84" s="12" t="s">
        <v>43</v>
      </c>
      <c r="B84" t="s">
        <v>27</v>
      </c>
      <c r="C84" t="s">
        <v>50</v>
      </c>
      <c r="D84" t="s">
        <v>55</v>
      </c>
    </row>
    <row r="85" spans="1:5" ht="15.75">
      <c r="A85" s="4"/>
    </row>
    <row r="86" spans="1:5" ht="15.75">
      <c r="A86" s="11" t="s">
        <v>32</v>
      </c>
    </row>
    <row r="87" spans="1:5" ht="15.75">
      <c r="A87" s="11" t="s">
        <v>33</v>
      </c>
    </row>
    <row r="88" spans="1:5" ht="18.75">
      <c r="A88" s="5"/>
    </row>
    <row r="89" spans="1:5" ht="18.75">
      <c r="A89" s="7" t="s">
        <v>110</v>
      </c>
    </row>
    <row r="90" spans="1:5">
      <c r="A90" s="8" t="s">
        <v>107</v>
      </c>
    </row>
    <row r="91" spans="1:5">
      <c r="A91" s="6"/>
    </row>
    <row r="92" spans="1:5" ht="15.75">
      <c r="A92" s="2" t="s">
        <v>0</v>
      </c>
      <c r="B92" s="2" t="s">
        <v>99</v>
      </c>
      <c r="D92" s="3" t="s">
        <v>29</v>
      </c>
    </row>
    <row r="93" spans="1:5" ht="15.75">
      <c r="A93" s="9" t="s">
        <v>1</v>
      </c>
    </row>
    <row r="94" spans="1:5" ht="15.75">
      <c r="A94" s="10" t="s">
        <v>30</v>
      </c>
      <c r="B94" t="s">
        <v>7</v>
      </c>
      <c r="C94" t="s">
        <v>8</v>
      </c>
      <c r="D94" t="s">
        <v>102</v>
      </c>
      <c r="E94" t="s">
        <v>34</v>
      </c>
    </row>
    <row r="95" spans="1:5" ht="15.75">
      <c r="A95" s="9" t="s">
        <v>2</v>
      </c>
    </row>
    <row r="96" spans="1:5" ht="15.75">
      <c r="A96" s="10" t="s">
        <v>10</v>
      </c>
      <c r="B96" t="s">
        <v>11</v>
      </c>
      <c r="C96" t="s">
        <v>12</v>
      </c>
      <c r="D96" t="s">
        <v>13</v>
      </c>
      <c r="E96" t="s">
        <v>109</v>
      </c>
    </row>
    <row r="97" spans="1:6" ht="15.75">
      <c r="A97" s="10" t="s">
        <v>14</v>
      </c>
      <c r="B97" t="s">
        <v>105</v>
      </c>
      <c r="C97" t="s">
        <v>16</v>
      </c>
      <c r="D97" t="s">
        <v>17</v>
      </c>
    </row>
    <row r="98" spans="1:6" ht="15.75">
      <c r="A98" s="9" t="s">
        <v>3</v>
      </c>
    </row>
    <row r="99" spans="1:6" ht="15.75">
      <c r="A99" s="10" t="s">
        <v>48</v>
      </c>
      <c r="B99" t="s">
        <v>18</v>
      </c>
    </row>
    <row r="100" spans="1:6" ht="15.75">
      <c r="A100" s="10" t="s">
        <v>31</v>
      </c>
      <c r="B100" t="s">
        <v>19</v>
      </c>
    </row>
    <row r="101" spans="1:6" ht="15.75">
      <c r="A101" s="9" t="s">
        <v>4</v>
      </c>
    </row>
    <row r="102" spans="1:6" ht="15.75">
      <c r="A102" s="10" t="s">
        <v>20</v>
      </c>
      <c r="B102" t="s">
        <v>21</v>
      </c>
      <c r="C102" t="s">
        <v>53</v>
      </c>
      <c r="D102" t="s">
        <v>41</v>
      </c>
      <c r="E102" t="s">
        <v>23</v>
      </c>
      <c r="F102" t="s">
        <v>24</v>
      </c>
    </row>
    <row r="103" spans="1:6" ht="15.75">
      <c r="A103" s="11" t="s">
        <v>5</v>
      </c>
    </row>
    <row r="104" spans="1:6" ht="15.75">
      <c r="A104" s="12" t="s">
        <v>42</v>
      </c>
      <c r="B104" t="s">
        <v>25</v>
      </c>
      <c r="C104" t="s">
        <v>26</v>
      </c>
    </row>
    <row r="105" spans="1:6" ht="15.75">
      <c r="A105" s="11" t="s">
        <v>6</v>
      </c>
    </row>
    <row r="106" spans="1:6" ht="15.75">
      <c r="A106" s="12" t="s">
        <v>43</v>
      </c>
      <c r="B106" t="s">
        <v>27</v>
      </c>
      <c r="C106" t="s">
        <v>39</v>
      </c>
      <c r="D106" t="s">
        <v>55</v>
      </c>
    </row>
    <row r="107" spans="1:6" ht="15.75">
      <c r="A107" s="4"/>
    </row>
    <row r="108" spans="1:6" ht="15.75">
      <c r="A108" s="11" t="s">
        <v>32</v>
      </c>
    </row>
    <row r="109" spans="1:6" ht="15.75">
      <c r="A109" s="11" t="s">
        <v>33</v>
      </c>
    </row>
    <row r="110" spans="1:6" ht="18.75">
      <c r="A110" s="5"/>
    </row>
    <row r="111" spans="1:6" ht="18.75">
      <c r="A111" s="7" t="s">
        <v>110</v>
      </c>
    </row>
    <row r="112" spans="1:6">
      <c r="A112" s="8" t="s">
        <v>107</v>
      </c>
    </row>
    <row r="113" spans="1:6">
      <c r="A113" s="6"/>
    </row>
    <row r="114" spans="1:6" ht="15.75">
      <c r="A114" s="2" t="s">
        <v>0</v>
      </c>
      <c r="B114" s="2" t="s">
        <v>99</v>
      </c>
      <c r="D114" s="3" t="s">
        <v>29</v>
      </c>
    </row>
    <row r="115" spans="1:6" ht="15.75">
      <c r="A115" s="9" t="s">
        <v>1</v>
      </c>
    </row>
    <row r="116" spans="1:6" ht="15.75">
      <c r="A116" s="10" t="s">
        <v>30</v>
      </c>
      <c r="B116" t="s">
        <v>7</v>
      </c>
      <c r="C116" t="s">
        <v>8</v>
      </c>
      <c r="D116" t="s">
        <v>9</v>
      </c>
      <c r="E116" t="s">
        <v>40</v>
      </c>
    </row>
    <row r="117" spans="1:6" ht="15.75">
      <c r="A117" s="9" t="s">
        <v>2</v>
      </c>
    </row>
    <row r="118" spans="1:6" ht="15.75">
      <c r="A118" s="10" t="s">
        <v>10</v>
      </c>
      <c r="B118" t="s">
        <v>11</v>
      </c>
      <c r="C118" t="s">
        <v>12</v>
      </c>
      <c r="D118" t="s">
        <v>13</v>
      </c>
      <c r="E118" t="s">
        <v>109</v>
      </c>
    </row>
    <row r="119" spans="1:6" ht="15.75">
      <c r="A119" s="10" t="s">
        <v>14</v>
      </c>
      <c r="B119" t="s">
        <v>15</v>
      </c>
      <c r="C119" t="s">
        <v>16</v>
      </c>
      <c r="D119" t="s">
        <v>51</v>
      </c>
    </row>
    <row r="120" spans="1:6" ht="15.75">
      <c r="A120" s="9" t="s">
        <v>3</v>
      </c>
    </row>
    <row r="121" spans="1:6" ht="15.75">
      <c r="A121" s="10" t="s">
        <v>35</v>
      </c>
      <c r="B121" t="s">
        <v>52</v>
      </c>
    </row>
    <row r="122" spans="1:6" ht="15.75">
      <c r="A122" s="10" t="s">
        <v>31</v>
      </c>
      <c r="B122" t="s">
        <v>19</v>
      </c>
    </row>
    <row r="123" spans="1:6" ht="15.75">
      <c r="A123" s="9" t="s">
        <v>4</v>
      </c>
    </row>
    <row r="124" spans="1:6" ht="15.75">
      <c r="A124" s="10" t="s">
        <v>20</v>
      </c>
      <c r="B124" t="s">
        <v>21</v>
      </c>
      <c r="C124" t="s">
        <v>53</v>
      </c>
      <c r="D124" t="s">
        <v>36</v>
      </c>
      <c r="E124" t="s">
        <v>23</v>
      </c>
      <c r="F124" t="s">
        <v>24</v>
      </c>
    </row>
    <row r="125" spans="1:6" ht="15.75">
      <c r="A125" s="11" t="s">
        <v>5</v>
      </c>
    </row>
    <row r="126" spans="1:6" ht="15.75">
      <c r="A126" s="12" t="s">
        <v>37</v>
      </c>
      <c r="B126" t="s">
        <v>56</v>
      </c>
      <c r="C126" t="s">
        <v>26</v>
      </c>
    </row>
    <row r="127" spans="1:6" ht="15.75">
      <c r="A127" s="11" t="s">
        <v>6</v>
      </c>
    </row>
    <row r="128" spans="1:6" ht="15.75">
      <c r="A128" s="12" t="s">
        <v>43</v>
      </c>
      <c r="B128" t="s">
        <v>27</v>
      </c>
      <c r="C128" t="s">
        <v>39</v>
      </c>
      <c r="D128" t="s">
        <v>55</v>
      </c>
    </row>
    <row r="129" spans="1:5" ht="15.75">
      <c r="A129" s="4"/>
    </row>
    <row r="130" spans="1:5" ht="15.75">
      <c r="A130" s="11" t="s">
        <v>32</v>
      </c>
    </row>
    <row r="131" spans="1:5" ht="15.75">
      <c r="A131" s="11" t="s">
        <v>33</v>
      </c>
    </row>
    <row r="132" spans="1:5" ht="18.75">
      <c r="A132" s="5"/>
    </row>
    <row r="133" spans="1:5" ht="18.75">
      <c r="A133" s="7" t="s">
        <v>110</v>
      </c>
    </row>
    <row r="134" spans="1:5">
      <c r="A134" s="8" t="s">
        <v>107</v>
      </c>
    </row>
    <row r="135" spans="1:5">
      <c r="A135" s="6"/>
    </row>
    <row r="136" spans="1:5" ht="15.75">
      <c r="A136" s="2" t="s">
        <v>0</v>
      </c>
      <c r="B136" s="2" t="s">
        <v>98</v>
      </c>
      <c r="D136" s="3" t="s">
        <v>100</v>
      </c>
    </row>
    <row r="137" spans="1:5" ht="15.75">
      <c r="A137" s="9" t="s">
        <v>1</v>
      </c>
    </row>
    <row r="138" spans="1:5" ht="15.75">
      <c r="A138" s="10" t="s">
        <v>30</v>
      </c>
      <c r="B138" t="s">
        <v>7</v>
      </c>
      <c r="C138" t="s">
        <v>8</v>
      </c>
      <c r="D138" t="s">
        <v>9</v>
      </c>
      <c r="E138" t="s">
        <v>40</v>
      </c>
    </row>
    <row r="139" spans="1:5" ht="15.75">
      <c r="A139" s="9" t="s">
        <v>2</v>
      </c>
    </row>
    <row r="140" spans="1:5" ht="15.75">
      <c r="A140" s="10" t="s">
        <v>10</v>
      </c>
      <c r="B140" t="s">
        <v>11</v>
      </c>
      <c r="C140" t="s">
        <v>12</v>
      </c>
      <c r="D140" t="s">
        <v>13</v>
      </c>
      <c r="E140" t="s">
        <v>109</v>
      </c>
    </row>
    <row r="141" spans="1:5" ht="15.75">
      <c r="A141" s="10" t="s">
        <v>14</v>
      </c>
      <c r="B141" t="s">
        <v>15</v>
      </c>
      <c r="C141" t="s">
        <v>16</v>
      </c>
      <c r="D141" t="s">
        <v>51</v>
      </c>
    </row>
    <row r="142" spans="1:5" ht="15.75">
      <c r="A142" s="9" t="s">
        <v>3</v>
      </c>
    </row>
    <row r="143" spans="1:5" ht="15.75">
      <c r="A143" s="10" t="s">
        <v>35</v>
      </c>
      <c r="B143" t="s">
        <v>52</v>
      </c>
    </row>
    <row r="144" spans="1:5" ht="15.75">
      <c r="A144" s="10" t="s">
        <v>31</v>
      </c>
      <c r="B144" t="s">
        <v>19</v>
      </c>
    </row>
    <row r="145" spans="1:6" ht="15.75">
      <c r="A145" s="9" t="s">
        <v>4</v>
      </c>
    </row>
    <row r="146" spans="1:6" ht="15.75">
      <c r="A146" s="10" t="s">
        <v>20</v>
      </c>
      <c r="B146" t="s">
        <v>21</v>
      </c>
      <c r="C146" t="s">
        <v>53</v>
      </c>
      <c r="D146" t="s">
        <v>36</v>
      </c>
      <c r="E146" t="s">
        <v>23</v>
      </c>
      <c r="F146" t="s">
        <v>24</v>
      </c>
    </row>
    <row r="147" spans="1:6" ht="15.75">
      <c r="A147" s="11" t="s">
        <v>5</v>
      </c>
    </row>
    <row r="148" spans="1:6" ht="15.75">
      <c r="A148" s="12" t="s">
        <v>37</v>
      </c>
      <c r="B148" t="s">
        <v>56</v>
      </c>
      <c r="C148" t="s">
        <v>26</v>
      </c>
    </row>
    <row r="149" spans="1:6" ht="15.75">
      <c r="A149" s="11" t="s">
        <v>6</v>
      </c>
    </row>
    <row r="150" spans="1:6" ht="15.75">
      <c r="A150" s="12" t="s">
        <v>43</v>
      </c>
      <c r="B150" t="s">
        <v>27</v>
      </c>
      <c r="C150" t="s">
        <v>39</v>
      </c>
      <c r="D150" t="s">
        <v>55</v>
      </c>
    </row>
    <row r="151" spans="1:6" ht="15.75">
      <c r="A151" s="4"/>
    </row>
    <row r="152" spans="1:6" ht="15.75">
      <c r="A152" s="11" t="s">
        <v>32</v>
      </c>
    </row>
    <row r="153" spans="1:6" ht="15.75">
      <c r="A153" s="11" t="s">
        <v>33</v>
      </c>
    </row>
    <row r="154" spans="1:6" ht="18.75">
      <c r="A154" s="5"/>
    </row>
    <row r="155" spans="1:6" ht="18.75">
      <c r="A155" s="7" t="s">
        <v>110</v>
      </c>
    </row>
    <row r="156" spans="1:6">
      <c r="A156" s="8" t="s">
        <v>107</v>
      </c>
    </row>
    <row r="157" spans="1:6">
      <c r="A157" s="6"/>
    </row>
    <row r="158" spans="1:6" ht="15.75">
      <c r="A158" s="2" t="s">
        <v>0</v>
      </c>
      <c r="B158" s="2" t="s">
        <v>98</v>
      </c>
      <c r="D158" s="3" t="s">
        <v>100</v>
      </c>
    </row>
    <row r="159" spans="1:6" ht="15.75">
      <c r="A159" s="9" t="s">
        <v>1</v>
      </c>
    </row>
    <row r="160" spans="1:6" ht="15.75">
      <c r="A160" s="10" t="s">
        <v>30</v>
      </c>
      <c r="B160" t="s">
        <v>7</v>
      </c>
      <c r="C160" t="s">
        <v>8</v>
      </c>
      <c r="D160" t="s">
        <v>9</v>
      </c>
      <c r="E160" t="s">
        <v>40</v>
      </c>
    </row>
    <row r="161" spans="1:6" ht="15.75">
      <c r="A161" s="9" t="s">
        <v>2</v>
      </c>
    </row>
    <row r="162" spans="1:6" ht="15.75">
      <c r="A162" s="10" t="s">
        <v>10</v>
      </c>
      <c r="B162" t="s">
        <v>11</v>
      </c>
      <c r="C162" t="s">
        <v>12</v>
      </c>
      <c r="D162" t="s">
        <v>13</v>
      </c>
      <c r="E162" t="s">
        <v>108</v>
      </c>
    </row>
    <row r="163" spans="1:6" ht="15.75">
      <c r="A163" s="10" t="s">
        <v>14</v>
      </c>
      <c r="B163" t="s">
        <v>15</v>
      </c>
      <c r="C163" t="s">
        <v>16</v>
      </c>
      <c r="D163" t="s">
        <v>17</v>
      </c>
    </row>
    <row r="164" spans="1:6" ht="15.75">
      <c r="A164" s="9" t="s">
        <v>3</v>
      </c>
    </row>
    <row r="165" spans="1:6" ht="15.75">
      <c r="A165" s="10" t="s">
        <v>35</v>
      </c>
      <c r="B165" t="s">
        <v>52</v>
      </c>
    </row>
    <row r="166" spans="1:6" ht="15.75">
      <c r="A166" s="10" t="s">
        <v>31</v>
      </c>
      <c r="B166" t="s">
        <v>19</v>
      </c>
    </row>
    <row r="167" spans="1:6" ht="15.75">
      <c r="A167" s="9" t="s">
        <v>4</v>
      </c>
    </row>
    <row r="168" spans="1:6" ht="15.75">
      <c r="A168" s="10" t="s">
        <v>20</v>
      </c>
      <c r="B168" t="s">
        <v>104</v>
      </c>
      <c r="C168" t="s">
        <v>22</v>
      </c>
      <c r="D168" t="s">
        <v>36</v>
      </c>
      <c r="E168" t="s">
        <v>23</v>
      </c>
      <c r="F168" t="s">
        <v>24</v>
      </c>
    </row>
    <row r="169" spans="1:6" ht="15.75">
      <c r="A169" s="11" t="s">
        <v>5</v>
      </c>
    </row>
    <row r="170" spans="1:6" ht="15.75">
      <c r="A170" s="12" t="s">
        <v>37</v>
      </c>
      <c r="B170" t="s">
        <v>25</v>
      </c>
      <c r="C170" t="s">
        <v>49</v>
      </c>
    </row>
    <row r="171" spans="1:6" ht="15.75">
      <c r="A171" s="11" t="s">
        <v>6</v>
      </c>
    </row>
    <row r="172" spans="1:6" ht="15.75">
      <c r="A172" s="12" t="s">
        <v>43</v>
      </c>
      <c r="B172" t="s">
        <v>45</v>
      </c>
      <c r="C172" t="s">
        <v>39</v>
      </c>
      <c r="D172" t="s">
        <v>55</v>
      </c>
    </row>
    <row r="173" spans="1:6" ht="15.75">
      <c r="A173" s="4"/>
    </row>
    <row r="174" spans="1:6" ht="15.75">
      <c r="A174" s="11" t="s">
        <v>32</v>
      </c>
    </row>
    <row r="175" spans="1:6" ht="15.75">
      <c r="A175" s="11" t="s">
        <v>33</v>
      </c>
    </row>
    <row r="176" spans="1:6" ht="18.75">
      <c r="A176" s="5"/>
    </row>
    <row r="177" spans="1:6" ht="18.75">
      <c r="A177" s="7" t="s">
        <v>110</v>
      </c>
    </row>
    <row r="178" spans="1:6">
      <c r="A178" s="8" t="s">
        <v>107</v>
      </c>
    </row>
    <row r="179" spans="1:6">
      <c r="A179" s="6"/>
    </row>
    <row r="180" spans="1:6" ht="15.75">
      <c r="A180" s="2" t="s">
        <v>0</v>
      </c>
      <c r="B180" s="2" t="s">
        <v>98</v>
      </c>
      <c r="D180" s="3" t="s">
        <v>100</v>
      </c>
    </row>
    <row r="181" spans="1:6" ht="15.75">
      <c r="A181" s="9" t="s">
        <v>1</v>
      </c>
    </row>
    <row r="182" spans="1:6" ht="15.75">
      <c r="A182" s="10" t="s">
        <v>30</v>
      </c>
      <c r="B182" t="s">
        <v>7</v>
      </c>
      <c r="C182" t="s">
        <v>8</v>
      </c>
      <c r="D182" t="s">
        <v>102</v>
      </c>
      <c r="E182" t="s">
        <v>34</v>
      </c>
    </row>
    <row r="183" spans="1:6" ht="15.75">
      <c r="A183" s="9" t="s">
        <v>2</v>
      </c>
    </row>
    <row r="184" spans="1:6" ht="15.75">
      <c r="A184" s="10" t="s">
        <v>10</v>
      </c>
      <c r="B184" t="s">
        <v>11</v>
      </c>
      <c r="C184" t="s">
        <v>12</v>
      </c>
      <c r="D184" t="s">
        <v>13</v>
      </c>
      <c r="E184" t="s">
        <v>109</v>
      </c>
    </row>
    <row r="185" spans="1:6" ht="15.75">
      <c r="A185" s="10" t="s">
        <v>47</v>
      </c>
      <c r="B185" t="s">
        <v>15</v>
      </c>
      <c r="C185" t="s">
        <v>16</v>
      </c>
      <c r="D185" t="s">
        <v>17</v>
      </c>
    </row>
    <row r="186" spans="1:6" ht="15.75">
      <c r="A186" s="9" t="s">
        <v>3</v>
      </c>
    </row>
    <row r="187" spans="1:6" ht="15.75">
      <c r="A187" s="10" t="s">
        <v>48</v>
      </c>
      <c r="B187" t="s">
        <v>18</v>
      </c>
    </row>
    <row r="188" spans="1:6" ht="15.75">
      <c r="A188" s="10" t="s">
        <v>31</v>
      </c>
      <c r="B188" t="s">
        <v>19</v>
      </c>
    </row>
    <row r="189" spans="1:6" ht="15.75">
      <c r="A189" s="9" t="s">
        <v>4</v>
      </c>
    </row>
    <row r="190" spans="1:6" ht="15.75">
      <c r="A190" s="10" t="s">
        <v>20</v>
      </c>
      <c r="B190" t="s">
        <v>21</v>
      </c>
      <c r="C190" t="s">
        <v>53</v>
      </c>
      <c r="D190" t="s">
        <v>41</v>
      </c>
      <c r="E190" t="s">
        <v>23</v>
      </c>
      <c r="F190" t="s">
        <v>24</v>
      </c>
    </row>
    <row r="191" spans="1:6" ht="15.75">
      <c r="A191" s="11" t="s">
        <v>5</v>
      </c>
    </row>
    <row r="192" spans="1:6" ht="15.75">
      <c r="A192" s="12" t="s">
        <v>37</v>
      </c>
      <c r="B192" t="s">
        <v>56</v>
      </c>
      <c r="C192" t="s">
        <v>26</v>
      </c>
    </row>
    <row r="193" spans="1:5" ht="15.75">
      <c r="A193" s="11" t="s">
        <v>6</v>
      </c>
    </row>
    <row r="194" spans="1:5" ht="15.75">
      <c r="A194" s="12" t="s">
        <v>43</v>
      </c>
      <c r="B194" t="s">
        <v>45</v>
      </c>
      <c r="C194" t="s">
        <v>39</v>
      </c>
      <c r="D194" t="s">
        <v>55</v>
      </c>
    </row>
    <row r="195" spans="1:5" ht="15.75">
      <c r="A195" s="4"/>
    </row>
    <row r="196" spans="1:5" ht="15.75">
      <c r="A196" s="11" t="s">
        <v>32</v>
      </c>
    </row>
    <row r="197" spans="1:5" ht="15.75">
      <c r="A197" s="11" t="s">
        <v>33</v>
      </c>
    </row>
    <row r="198" spans="1:5" ht="18.75">
      <c r="A198" s="5"/>
    </row>
    <row r="199" spans="1:5" ht="18.75">
      <c r="A199" s="7" t="s">
        <v>110</v>
      </c>
    </row>
    <row r="200" spans="1:5">
      <c r="A200" s="8" t="s">
        <v>107</v>
      </c>
    </row>
    <row r="201" spans="1:5">
      <c r="A201" s="6"/>
    </row>
    <row r="202" spans="1:5" ht="15.75">
      <c r="A202" s="2" t="s">
        <v>0</v>
      </c>
      <c r="B202" s="2" t="s">
        <v>98</v>
      </c>
      <c r="D202" s="3" t="s">
        <v>100</v>
      </c>
    </row>
    <row r="203" spans="1:5" ht="15.75">
      <c r="A203" s="9" t="s">
        <v>1</v>
      </c>
    </row>
    <row r="204" spans="1:5" ht="15.75">
      <c r="A204" s="10" t="s">
        <v>30</v>
      </c>
      <c r="B204" t="s">
        <v>7</v>
      </c>
      <c r="C204" t="s">
        <v>8</v>
      </c>
      <c r="D204" t="s">
        <v>102</v>
      </c>
      <c r="E204" t="s">
        <v>34</v>
      </c>
    </row>
    <row r="205" spans="1:5" ht="15.75">
      <c r="A205" s="9" t="s">
        <v>2</v>
      </c>
    </row>
    <row r="206" spans="1:5" ht="15.75">
      <c r="A206" s="10" t="s">
        <v>10</v>
      </c>
      <c r="B206" t="s">
        <v>11</v>
      </c>
      <c r="C206" t="s">
        <v>12</v>
      </c>
      <c r="D206" t="s">
        <v>13</v>
      </c>
      <c r="E206" t="s">
        <v>109</v>
      </c>
    </row>
    <row r="207" spans="1:5" ht="15.75">
      <c r="A207" s="10" t="s">
        <v>14</v>
      </c>
      <c r="B207" t="s">
        <v>105</v>
      </c>
      <c r="C207" t="s">
        <v>16</v>
      </c>
      <c r="D207" t="s">
        <v>17</v>
      </c>
    </row>
    <row r="208" spans="1:5" ht="15.75">
      <c r="A208" s="9" t="s">
        <v>3</v>
      </c>
    </row>
    <row r="209" spans="1:6" ht="15.75">
      <c r="A209" s="10" t="s">
        <v>48</v>
      </c>
      <c r="B209" t="s">
        <v>18</v>
      </c>
    </row>
    <row r="210" spans="1:6" ht="15.75">
      <c r="A210" s="10" t="s">
        <v>31</v>
      </c>
      <c r="B210" t="s">
        <v>19</v>
      </c>
    </row>
    <row r="211" spans="1:6" ht="15.75">
      <c r="A211" s="9" t="s">
        <v>4</v>
      </c>
    </row>
    <row r="212" spans="1:6" ht="15.75">
      <c r="A212" s="10" t="s">
        <v>57</v>
      </c>
      <c r="B212" t="s">
        <v>21</v>
      </c>
      <c r="C212" t="s">
        <v>22</v>
      </c>
      <c r="D212" t="s">
        <v>36</v>
      </c>
      <c r="E212" t="s">
        <v>54</v>
      </c>
      <c r="F212" t="s">
        <v>24</v>
      </c>
    </row>
    <row r="213" spans="1:6" ht="15.75">
      <c r="A213" s="11" t="s">
        <v>5</v>
      </c>
    </row>
    <row r="214" spans="1:6" ht="15.75">
      <c r="A214" s="12" t="s">
        <v>42</v>
      </c>
      <c r="B214" t="s">
        <v>25</v>
      </c>
      <c r="C214" t="s">
        <v>26</v>
      </c>
    </row>
    <row r="215" spans="1:6" ht="15.75">
      <c r="A215" s="11" t="s">
        <v>6</v>
      </c>
    </row>
    <row r="216" spans="1:6" ht="15.75">
      <c r="A216" s="12" t="s">
        <v>38</v>
      </c>
      <c r="B216" t="s">
        <v>45</v>
      </c>
      <c r="C216" t="s">
        <v>39</v>
      </c>
      <c r="D216" t="s">
        <v>55</v>
      </c>
    </row>
    <row r="217" spans="1:6" ht="15.75">
      <c r="A217" s="4"/>
    </row>
    <row r="218" spans="1:6" ht="15.75">
      <c r="A218" s="11" t="s">
        <v>32</v>
      </c>
    </row>
    <row r="219" spans="1:6" ht="15.75">
      <c r="A219" s="11" t="s">
        <v>33</v>
      </c>
    </row>
    <row r="220" spans="1:6" ht="18.75">
      <c r="A220" s="5"/>
    </row>
    <row r="221" spans="1:6" ht="18.75">
      <c r="A221" s="7" t="s">
        <v>110</v>
      </c>
    </row>
    <row r="222" spans="1:6">
      <c r="A222" s="8" t="s">
        <v>107</v>
      </c>
    </row>
    <row r="223" spans="1:6">
      <c r="A223" s="6"/>
    </row>
    <row r="224" spans="1:6" ht="15.75">
      <c r="A224" s="2" t="s">
        <v>0</v>
      </c>
      <c r="B224" s="2" t="s">
        <v>98</v>
      </c>
      <c r="D224" s="3" t="s">
        <v>100</v>
      </c>
    </row>
    <row r="225" spans="1:6" ht="15.75">
      <c r="A225" s="9" t="s">
        <v>1</v>
      </c>
    </row>
    <row r="226" spans="1:6" ht="15.75">
      <c r="A226" s="10" t="s">
        <v>30</v>
      </c>
      <c r="B226" t="s">
        <v>7</v>
      </c>
      <c r="C226" t="s">
        <v>46</v>
      </c>
      <c r="D226" t="s">
        <v>9</v>
      </c>
      <c r="E226" t="s">
        <v>34</v>
      </c>
    </row>
    <row r="227" spans="1:6" ht="15.75">
      <c r="A227" s="9" t="s">
        <v>2</v>
      </c>
    </row>
    <row r="228" spans="1:6" ht="15.75">
      <c r="A228" s="10" t="s">
        <v>58</v>
      </c>
      <c r="B228" t="s">
        <v>11</v>
      </c>
      <c r="C228" t="s">
        <v>12</v>
      </c>
      <c r="D228" t="s">
        <v>13</v>
      </c>
      <c r="E228" t="s">
        <v>109</v>
      </c>
    </row>
    <row r="229" spans="1:6" ht="15.75">
      <c r="A229" s="10" t="s">
        <v>14</v>
      </c>
      <c r="B229" t="s">
        <v>15</v>
      </c>
      <c r="C229" t="s">
        <v>16</v>
      </c>
      <c r="D229" t="s">
        <v>17</v>
      </c>
    </row>
    <row r="230" spans="1:6" ht="15.75">
      <c r="A230" s="9" t="s">
        <v>3</v>
      </c>
    </row>
    <row r="231" spans="1:6" ht="15.75">
      <c r="A231" s="10" t="s">
        <v>48</v>
      </c>
      <c r="B231" t="s">
        <v>18</v>
      </c>
    </row>
    <row r="232" spans="1:6" ht="15.75">
      <c r="A232" s="10" t="s">
        <v>31</v>
      </c>
      <c r="B232" t="s">
        <v>19</v>
      </c>
    </row>
    <row r="233" spans="1:6" ht="15.75">
      <c r="A233" s="9" t="s">
        <v>4</v>
      </c>
    </row>
    <row r="234" spans="1:6" ht="15.75">
      <c r="A234" s="10" t="s">
        <v>20</v>
      </c>
      <c r="B234" t="s">
        <v>104</v>
      </c>
      <c r="C234" t="s">
        <v>22</v>
      </c>
      <c r="D234" t="s">
        <v>36</v>
      </c>
      <c r="E234" t="s">
        <v>23</v>
      </c>
      <c r="F234" t="s">
        <v>24</v>
      </c>
    </row>
    <row r="235" spans="1:6" ht="15.75">
      <c r="A235" s="11" t="s">
        <v>5</v>
      </c>
    </row>
    <row r="236" spans="1:6" ht="15.75">
      <c r="A236" s="12" t="s">
        <v>42</v>
      </c>
      <c r="B236" t="s">
        <v>25</v>
      </c>
      <c r="C236" t="s">
        <v>26</v>
      </c>
    </row>
    <row r="237" spans="1:6" ht="15.75">
      <c r="A237" s="11" t="s">
        <v>6</v>
      </c>
    </row>
    <row r="238" spans="1:6" ht="15.75">
      <c r="A238" s="12" t="s">
        <v>43</v>
      </c>
      <c r="B238" t="s">
        <v>45</v>
      </c>
      <c r="C238" t="s">
        <v>39</v>
      </c>
      <c r="D238" t="s">
        <v>28</v>
      </c>
    </row>
    <row r="239" spans="1:6" ht="15.75">
      <c r="A239" s="4"/>
    </row>
    <row r="240" spans="1:6" ht="15.75">
      <c r="A240" s="11" t="s">
        <v>32</v>
      </c>
    </row>
    <row r="241" spans="1:6" ht="15.75">
      <c r="A241" s="11" t="s">
        <v>33</v>
      </c>
    </row>
    <row r="242" spans="1:6" ht="18.75">
      <c r="A242" s="5"/>
    </row>
    <row r="243" spans="1:6" ht="18.75">
      <c r="A243" s="7" t="s">
        <v>110</v>
      </c>
    </row>
    <row r="244" spans="1:6">
      <c r="A244" s="8" t="s">
        <v>107</v>
      </c>
    </row>
    <row r="245" spans="1:6">
      <c r="A245" s="6"/>
    </row>
    <row r="246" spans="1:6" ht="15.75">
      <c r="A246" s="2" t="s">
        <v>0</v>
      </c>
      <c r="B246" s="2" t="s">
        <v>99</v>
      </c>
      <c r="D246" s="3" t="s">
        <v>29</v>
      </c>
    </row>
    <row r="247" spans="1:6" ht="15.75">
      <c r="A247" s="9" t="s">
        <v>1</v>
      </c>
    </row>
    <row r="248" spans="1:6" ht="15.75">
      <c r="A248" s="10" t="s">
        <v>30</v>
      </c>
      <c r="B248" t="s">
        <v>7</v>
      </c>
      <c r="C248" t="s">
        <v>8</v>
      </c>
      <c r="D248" t="s">
        <v>9</v>
      </c>
      <c r="E248" t="s">
        <v>40</v>
      </c>
    </row>
    <row r="249" spans="1:6" ht="15.75">
      <c r="A249" s="9" t="s">
        <v>2</v>
      </c>
    </row>
    <row r="250" spans="1:6" ht="15.75">
      <c r="A250" s="10" t="s">
        <v>10</v>
      </c>
      <c r="B250" t="s">
        <v>11</v>
      </c>
      <c r="C250" t="s">
        <v>12</v>
      </c>
      <c r="D250" t="s">
        <v>13</v>
      </c>
      <c r="E250" t="s">
        <v>109</v>
      </c>
    </row>
    <row r="251" spans="1:6" ht="15.75">
      <c r="A251" s="10" t="s">
        <v>14</v>
      </c>
      <c r="B251" t="s">
        <v>15</v>
      </c>
      <c r="C251" t="s">
        <v>16</v>
      </c>
      <c r="D251" t="s">
        <v>51</v>
      </c>
    </row>
    <row r="252" spans="1:6" ht="15.75">
      <c r="A252" s="9" t="s">
        <v>3</v>
      </c>
    </row>
    <row r="253" spans="1:6" ht="15.75">
      <c r="A253" s="10" t="s">
        <v>35</v>
      </c>
      <c r="B253" t="s">
        <v>52</v>
      </c>
    </row>
    <row r="254" spans="1:6" ht="15.75">
      <c r="A254" s="10" t="s">
        <v>31</v>
      </c>
      <c r="B254" t="s">
        <v>19</v>
      </c>
    </row>
    <row r="255" spans="1:6" ht="15.75">
      <c r="A255" s="9" t="s">
        <v>4</v>
      </c>
    </row>
    <row r="256" spans="1:6" ht="15.75">
      <c r="A256" s="10" t="s">
        <v>20</v>
      </c>
      <c r="B256" t="s">
        <v>104</v>
      </c>
      <c r="C256" t="s">
        <v>53</v>
      </c>
      <c r="D256" t="s">
        <v>41</v>
      </c>
      <c r="E256" t="s">
        <v>23</v>
      </c>
      <c r="F256" t="s">
        <v>24</v>
      </c>
    </row>
    <row r="257" spans="1:5" ht="15.75">
      <c r="A257" s="11" t="s">
        <v>5</v>
      </c>
    </row>
    <row r="258" spans="1:5" ht="15.75">
      <c r="A258" s="12" t="s">
        <v>37</v>
      </c>
      <c r="B258" t="s">
        <v>25</v>
      </c>
      <c r="C258" t="s">
        <v>49</v>
      </c>
    </row>
    <row r="259" spans="1:5" ht="15.75">
      <c r="A259" s="11" t="s">
        <v>6</v>
      </c>
    </row>
    <row r="260" spans="1:5" ht="15.75">
      <c r="A260" s="12" t="s">
        <v>43</v>
      </c>
      <c r="B260" t="s">
        <v>45</v>
      </c>
      <c r="C260" t="s">
        <v>39</v>
      </c>
      <c r="D260" t="s">
        <v>28</v>
      </c>
    </row>
    <row r="261" spans="1:5" ht="15.75">
      <c r="A261" s="4"/>
    </row>
    <row r="262" spans="1:5" ht="15.75">
      <c r="A262" s="11" t="s">
        <v>32</v>
      </c>
    </row>
    <row r="263" spans="1:5" ht="15.75">
      <c r="A263" s="11" t="s">
        <v>33</v>
      </c>
    </row>
    <row r="264" spans="1:5" ht="18.75">
      <c r="A264" s="5"/>
    </row>
    <row r="265" spans="1:5" ht="18.75">
      <c r="A265" s="7" t="s">
        <v>110</v>
      </c>
    </row>
    <row r="266" spans="1:5">
      <c r="A266" s="8" t="s">
        <v>107</v>
      </c>
    </row>
    <row r="267" spans="1:5">
      <c r="A267" s="6"/>
    </row>
    <row r="268" spans="1:5" ht="15.75">
      <c r="A268" s="2" t="s">
        <v>0</v>
      </c>
      <c r="B268" s="2" t="s">
        <v>99</v>
      </c>
      <c r="D268" s="3" t="s">
        <v>29</v>
      </c>
    </row>
    <row r="269" spans="1:5" ht="15.75">
      <c r="A269" s="9" t="s">
        <v>1</v>
      </c>
    </row>
    <row r="270" spans="1:5" ht="15.75">
      <c r="A270" s="10" t="s">
        <v>30</v>
      </c>
      <c r="B270" t="s">
        <v>7</v>
      </c>
      <c r="C270" t="s">
        <v>46</v>
      </c>
      <c r="D270" t="s">
        <v>9</v>
      </c>
      <c r="E270" t="s">
        <v>34</v>
      </c>
    </row>
    <row r="271" spans="1:5" ht="15.75">
      <c r="A271" s="9" t="s">
        <v>2</v>
      </c>
    </row>
    <row r="272" spans="1:5" ht="15.75">
      <c r="A272" s="10" t="s">
        <v>58</v>
      </c>
      <c r="B272" t="s">
        <v>11</v>
      </c>
      <c r="C272" t="s">
        <v>12</v>
      </c>
      <c r="D272" t="s">
        <v>13</v>
      </c>
      <c r="E272" t="s">
        <v>109</v>
      </c>
    </row>
    <row r="273" spans="1:6" ht="15.75">
      <c r="A273" s="10" t="s">
        <v>47</v>
      </c>
      <c r="B273" t="s">
        <v>15</v>
      </c>
      <c r="C273" t="s">
        <v>16</v>
      </c>
      <c r="D273" t="s">
        <v>17</v>
      </c>
    </row>
    <row r="274" spans="1:6" ht="15.75">
      <c r="A274" s="9" t="s">
        <v>3</v>
      </c>
    </row>
    <row r="275" spans="1:6" ht="15.75">
      <c r="A275" s="10" t="s">
        <v>48</v>
      </c>
      <c r="B275" t="s">
        <v>18</v>
      </c>
    </row>
    <row r="276" spans="1:6" ht="15.75">
      <c r="A276" s="10" t="s">
        <v>31</v>
      </c>
      <c r="B276" t="s">
        <v>19</v>
      </c>
    </row>
    <row r="277" spans="1:6" ht="15.75">
      <c r="A277" s="9" t="s">
        <v>4</v>
      </c>
    </row>
    <row r="278" spans="1:6" ht="15.75">
      <c r="A278" s="10" t="s">
        <v>20</v>
      </c>
      <c r="B278" t="s">
        <v>104</v>
      </c>
      <c r="C278" t="s">
        <v>22</v>
      </c>
      <c r="D278" t="s">
        <v>36</v>
      </c>
      <c r="E278" t="s">
        <v>23</v>
      </c>
      <c r="F278" t="s">
        <v>24</v>
      </c>
    </row>
    <row r="279" spans="1:6" ht="15.75">
      <c r="A279" s="11" t="s">
        <v>5</v>
      </c>
    </row>
    <row r="280" spans="1:6" ht="15.75">
      <c r="A280" s="12" t="s">
        <v>37</v>
      </c>
      <c r="B280" t="s">
        <v>56</v>
      </c>
      <c r="C280" t="s">
        <v>26</v>
      </c>
    </row>
    <row r="281" spans="1:6" ht="15.75">
      <c r="A281" s="11" t="s">
        <v>6</v>
      </c>
    </row>
    <row r="282" spans="1:6" ht="15.75">
      <c r="A282" s="12" t="s">
        <v>43</v>
      </c>
      <c r="B282" t="s">
        <v>45</v>
      </c>
      <c r="C282" t="s">
        <v>39</v>
      </c>
      <c r="D282" t="s">
        <v>28</v>
      </c>
    </row>
    <row r="283" spans="1:6" ht="15.75">
      <c r="A283" s="4"/>
    </row>
    <row r="284" spans="1:6" ht="15.75">
      <c r="A284" s="11" t="s">
        <v>32</v>
      </c>
    </row>
    <row r="285" spans="1:6" ht="15.75">
      <c r="A285" s="11" t="s">
        <v>33</v>
      </c>
    </row>
    <row r="286" spans="1:6" ht="18.75">
      <c r="A286" s="5"/>
    </row>
    <row r="287" spans="1:6" ht="18.75">
      <c r="A287" s="7" t="s">
        <v>110</v>
      </c>
    </row>
    <row r="288" spans="1:6">
      <c r="A288" s="8" t="s">
        <v>107</v>
      </c>
    </row>
    <row r="289" spans="1:6">
      <c r="A289" s="6"/>
    </row>
    <row r="290" spans="1:6" ht="15.75">
      <c r="A290" s="2" t="s">
        <v>0</v>
      </c>
      <c r="B290" s="2" t="s">
        <v>99</v>
      </c>
      <c r="D290" s="3" t="s">
        <v>29</v>
      </c>
    </row>
    <row r="291" spans="1:6" ht="15.75">
      <c r="A291" s="9" t="s">
        <v>1</v>
      </c>
    </row>
    <row r="292" spans="1:6" ht="15.75">
      <c r="A292" s="10" t="s">
        <v>30</v>
      </c>
      <c r="B292" t="s">
        <v>7</v>
      </c>
      <c r="C292" t="s">
        <v>8</v>
      </c>
      <c r="D292" t="s">
        <v>102</v>
      </c>
      <c r="E292" t="s">
        <v>34</v>
      </c>
    </row>
    <row r="293" spans="1:6" ht="15.75">
      <c r="A293" s="9" t="s">
        <v>2</v>
      </c>
    </row>
    <row r="294" spans="1:6" ht="15.75">
      <c r="A294" s="10" t="s">
        <v>58</v>
      </c>
      <c r="B294" t="s">
        <v>11</v>
      </c>
      <c r="C294" t="s">
        <v>12</v>
      </c>
      <c r="D294" t="s">
        <v>59</v>
      </c>
      <c r="E294" t="s">
        <v>109</v>
      </c>
    </row>
    <row r="295" spans="1:6" ht="15.75">
      <c r="A295" s="10" t="s">
        <v>14</v>
      </c>
      <c r="B295" t="s">
        <v>15</v>
      </c>
      <c r="C295" t="s">
        <v>16</v>
      </c>
      <c r="D295" t="s">
        <v>17</v>
      </c>
    </row>
    <row r="296" spans="1:6" ht="15.75">
      <c r="A296" s="9" t="s">
        <v>3</v>
      </c>
    </row>
    <row r="297" spans="1:6" ht="15.75">
      <c r="A297" s="10" t="s">
        <v>48</v>
      </c>
      <c r="B297" t="s">
        <v>18</v>
      </c>
    </row>
    <row r="298" spans="1:6" ht="15.75">
      <c r="A298" s="10" t="s">
        <v>31</v>
      </c>
      <c r="B298" t="s">
        <v>19</v>
      </c>
    </row>
    <row r="299" spans="1:6" ht="15.75">
      <c r="A299" s="9" t="s">
        <v>4</v>
      </c>
    </row>
    <row r="300" spans="1:6" ht="15.75">
      <c r="A300" s="10" t="s">
        <v>20</v>
      </c>
      <c r="B300" t="s">
        <v>104</v>
      </c>
      <c r="C300" t="s">
        <v>53</v>
      </c>
      <c r="D300" t="s">
        <v>36</v>
      </c>
      <c r="E300" t="s">
        <v>54</v>
      </c>
      <c r="F300" t="s">
        <v>24</v>
      </c>
    </row>
    <row r="301" spans="1:6" ht="15.75">
      <c r="A301" s="11" t="s">
        <v>5</v>
      </c>
    </row>
    <row r="302" spans="1:6" ht="15.75">
      <c r="A302" s="12" t="s">
        <v>42</v>
      </c>
      <c r="B302" t="s">
        <v>25</v>
      </c>
      <c r="C302" t="s">
        <v>26</v>
      </c>
    </row>
    <row r="303" spans="1:6" ht="15.75">
      <c r="A303" s="11" t="s">
        <v>6</v>
      </c>
    </row>
    <row r="304" spans="1:6" ht="15.75">
      <c r="A304" s="12" t="s">
        <v>43</v>
      </c>
      <c r="B304" t="s">
        <v>45</v>
      </c>
      <c r="C304" t="s">
        <v>39</v>
      </c>
      <c r="D304" t="s">
        <v>28</v>
      </c>
    </row>
    <row r="305" spans="1:5" ht="15.75">
      <c r="A305" s="4"/>
    </row>
    <row r="306" spans="1:5" ht="15.75">
      <c r="A306" s="11" t="s">
        <v>32</v>
      </c>
    </row>
    <row r="307" spans="1:5" ht="15.75">
      <c r="A307" s="11" t="s">
        <v>33</v>
      </c>
    </row>
    <row r="308" spans="1:5" ht="18.75">
      <c r="A308" s="5"/>
    </row>
    <row r="309" spans="1:5" ht="18.75">
      <c r="A309" s="7" t="s">
        <v>110</v>
      </c>
    </row>
    <row r="310" spans="1:5">
      <c r="A310" s="8" t="s">
        <v>107</v>
      </c>
    </row>
    <row r="311" spans="1:5">
      <c r="A311" s="6"/>
    </row>
    <row r="312" spans="1:5" ht="15.75">
      <c r="A312" s="2" t="s">
        <v>0</v>
      </c>
      <c r="B312" s="2" t="s">
        <v>99</v>
      </c>
      <c r="D312" s="3" t="s">
        <v>29</v>
      </c>
    </row>
    <row r="313" spans="1:5" ht="15.75">
      <c r="A313" s="9" t="s">
        <v>1</v>
      </c>
    </row>
    <row r="314" spans="1:5" ht="15.75">
      <c r="A314" s="10" t="s">
        <v>30</v>
      </c>
      <c r="B314" t="s">
        <v>7</v>
      </c>
      <c r="C314" t="s">
        <v>8</v>
      </c>
      <c r="D314" t="s">
        <v>102</v>
      </c>
      <c r="E314" t="s">
        <v>34</v>
      </c>
    </row>
    <row r="315" spans="1:5" ht="15.75">
      <c r="A315" s="9" t="s">
        <v>2</v>
      </c>
    </row>
    <row r="316" spans="1:5" ht="15.75">
      <c r="A316" s="10" t="s">
        <v>10</v>
      </c>
      <c r="B316" t="s">
        <v>11</v>
      </c>
      <c r="C316" t="s">
        <v>12</v>
      </c>
      <c r="D316" t="s">
        <v>13</v>
      </c>
      <c r="E316" t="s">
        <v>108</v>
      </c>
    </row>
    <row r="317" spans="1:5" ht="15.75">
      <c r="A317" s="10" t="s">
        <v>14</v>
      </c>
      <c r="B317" t="s">
        <v>15</v>
      </c>
      <c r="C317" t="s">
        <v>16</v>
      </c>
      <c r="D317" t="s">
        <v>17</v>
      </c>
    </row>
    <row r="318" spans="1:5" ht="15.75">
      <c r="A318" s="9" t="s">
        <v>3</v>
      </c>
    </row>
    <row r="319" spans="1:5" ht="15.75">
      <c r="A319" s="10" t="s">
        <v>35</v>
      </c>
      <c r="B319" t="s">
        <v>52</v>
      </c>
    </row>
    <row r="320" spans="1:5" ht="15.75">
      <c r="A320" s="10" t="s">
        <v>31</v>
      </c>
      <c r="B320" t="s">
        <v>19</v>
      </c>
    </row>
    <row r="321" spans="1:6" ht="15.75">
      <c r="A321" s="9" t="s">
        <v>4</v>
      </c>
    </row>
    <row r="322" spans="1:6" ht="15.75">
      <c r="A322" s="10" t="s">
        <v>20</v>
      </c>
      <c r="B322" t="s">
        <v>104</v>
      </c>
      <c r="C322" t="s">
        <v>22</v>
      </c>
      <c r="D322" t="s">
        <v>36</v>
      </c>
      <c r="E322" t="s">
        <v>23</v>
      </c>
      <c r="F322" t="s">
        <v>24</v>
      </c>
    </row>
    <row r="323" spans="1:6" ht="15.75">
      <c r="A323" s="11" t="s">
        <v>5</v>
      </c>
    </row>
    <row r="324" spans="1:6" ht="15.75">
      <c r="A324" s="12" t="s">
        <v>42</v>
      </c>
      <c r="B324" t="s">
        <v>25</v>
      </c>
      <c r="C324" t="s">
        <v>26</v>
      </c>
    </row>
    <row r="325" spans="1:6" ht="15.75">
      <c r="A325" s="11" t="s">
        <v>6</v>
      </c>
    </row>
    <row r="326" spans="1:6" ht="15.75">
      <c r="A326" s="12" t="s">
        <v>43</v>
      </c>
      <c r="B326" t="s">
        <v>45</v>
      </c>
      <c r="C326" t="s">
        <v>50</v>
      </c>
      <c r="D326" t="s">
        <v>55</v>
      </c>
    </row>
    <row r="327" spans="1:6" ht="15.75">
      <c r="A327" s="4"/>
    </row>
    <row r="328" spans="1:6" ht="15.75">
      <c r="A328" s="11" t="s">
        <v>32</v>
      </c>
    </row>
    <row r="329" spans="1:6" ht="15.75">
      <c r="A329" s="11" t="s">
        <v>33</v>
      </c>
    </row>
    <row r="330" spans="1:6" ht="18.75">
      <c r="A330" s="5"/>
    </row>
    <row r="331" spans="1:6" ht="18.75">
      <c r="A331" s="7" t="s">
        <v>110</v>
      </c>
    </row>
    <row r="332" spans="1:6">
      <c r="A332" s="8" t="s">
        <v>107</v>
      </c>
    </row>
    <row r="333" spans="1:6">
      <c r="A333" s="6"/>
    </row>
    <row r="334" spans="1:6" ht="15.75">
      <c r="A334" s="2" t="s">
        <v>0</v>
      </c>
      <c r="B334" s="2" t="s">
        <v>99</v>
      </c>
      <c r="D334" s="3" t="s">
        <v>29</v>
      </c>
    </row>
    <row r="335" spans="1:6" ht="15.75">
      <c r="A335" s="9" t="s">
        <v>1</v>
      </c>
    </row>
    <row r="336" spans="1:6" ht="15.75">
      <c r="A336" s="10" t="s">
        <v>30</v>
      </c>
      <c r="B336" t="s">
        <v>7</v>
      </c>
      <c r="C336" t="s">
        <v>8</v>
      </c>
      <c r="D336" t="s">
        <v>102</v>
      </c>
      <c r="E336" t="s">
        <v>34</v>
      </c>
    </row>
    <row r="337" spans="1:6" ht="15.75">
      <c r="A337" s="9" t="s">
        <v>2</v>
      </c>
    </row>
    <row r="338" spans="1:6" ht="15.75">
      <c r="A338" s="10" t="s">
        <v>10</v>
      </c>
      <c r="B338" t="s">
        <v>11</v>
      </c>
      <c r="C338" t="s">
        <v>12</v>
      </c>
      <c r="D338" t="s">
        <v>13</v>
      </c>
      <c r="E338" t="s">
        <v>108</v>
      </c>
    </row>
    <row r="339" spans="1:6" ht="15.75">
      <c r="A339" s="10" t="s">
        <v>14</v>
      </c>
      <c r="B339" t="s">
        <v>15</v>
      </c>
      <c r="C339" t="s">
        <v>16</v>
      </c>
      <c r="D339" t="s">
        <v>17</v>
      </c>
    </row>
    <row r="340" spans="1:6" ht="15.75">
      <c r="A340" s="9" t="s">
        <v>3</v>
      </c>
    </row>
    <row r="341" spans="1:6" ht="15.75">
      <c r="A341" s="10" t="s">
        <v>35</v>
      </c>
      <c r="B341" t="s">
        <v>52</v>
      </c>
    </row>
    <row r="342" spans="1:6" ht="15.75">
      <c r="A342" s="10" t="s">
        <v>31</v>
      </c>
      <c r="B342" t="s">
        <v>19</v>
      </c>
    </row>
    <row r="343" spans="1:6" ht="15.75">
      <c r="A343" s="9" t="s">
        <v>4</v>
      </c>
    </row>
    <row r="344" spans="1:6" ht="15.75">
      <c r="A344" s="10" t="s">
        <v>20</v>
      </c>
      <c r="B344" t="s">
        <v>104</v>
      </c>
      <c r="C344" t="s">
        <v>22</v>
      </c>
      <c r="D344" t="s">
        <v>36</v>
      </c>
      <c r="E344" t="s">
        <v>23</v>
      </c>
      <c r="F344" t="s">
        <v>24</v>
      </c>
    </row>
    <row r="345" spans="1:6" ht="15.75">
      <c r="A345" s="11" t="s">
        <v>5</v>
      </c>
    </row>
    <row r="346" spans="1:6" ht="15.75">
      <c r="A346" s="12" t="s">
        <v>42</v>
      </c>
      <c r="B346" t="s">
        <v>25</v>
      </c>
      <c r="C346" t="s">
        <v>26</v>
      </c>
    </row>
    <row r="347" spans="1:6" ht="15.75">
      <c r="A347" s="11" t="s">
        <v>6</v>
      </c>
    </row>
    <row r="348" spans="1:6" ht="15.75">
      <c r="A348" s="12" t="s">
        <v>43</v>
      </c>
      <c r="B348" t="s">
        <v>45</v>
      </c>
      <c r="C348" t="s">
        <v>50</v>
      </c>
      <c r="D348" t="s">
        <v>55</v>
      </c>
    </row>
    <row r="349" spans="1:6" ht="15.75">
      <c r="A349" s="4"/>
    </row>
    <row r="350" spans="1:6" ht="15.75">
      <c r="A350" s="11" t="s">
        <v>32</v>
      </c>
    </row>
    <row r="351" spans="1:6" ht="15.75">
      <c r="A351" s="11" t="s">
        <v>33</v>
      </c>
    </row>
    <row r="352" spans="1:6" ht="18.75">
      <c r="A352" s="5"/>
    </row>
    <row r="353" spans="1:6" ht="18.75">
      <c r="A353" s="7" t="s">
        <v>110</v>
      </c>
    </row>
    <row r="354" spans="1:6">
      <c r="A354" s="8" t="s">
        <v>107</v>
      </c>
    </row>
    <row r="355" spans="1:6">
      <c r="A355" s="6"/>
    </row>
    <row r="356" spans="1:6" ht="15.75">
      <c r="A356" s="2" t="s">
        <v>0</v>
      </c>
      <c r="B356" s="2" t="s">
        <v>99</v>
      </c>
      <c r="D356" s="3" t="s">
        <v>29</v>
      </c>
    </row>
    <row r="357" spans="1:6" ht="15.75">
      <c r="A357" s="9" t="s">
        <v>1</v>
      </c>
    </row>
    <row r="358" spans="1:6" ht="15.75">
      <c r="A358" s="10" t="s">
        <v>30</v>
      </c>
      <c r="B358" t="s">
        <v>7</v>
      </c>
      <c r="C358" t="s">
        <v>8</v>
      </c>
      <c r="D358" t="s">
        <v>102</v>
      </c>
      <c r="E358" t="s">
        <v>34</v>
      </c>
    </row>
    <row r="359" spans="1:6" ht="15.75">
      <c r="A359" s="9" t="s">
        <v>2</v>
      </c>
    </row>
    <row r="360" spans="1:6" ht="15.75">
      <c r="A360" s="10" t="s">
        <v>10</v>
      </c>
      <c r="B360" t="s">
        <v>11</v>
      </c>
      <c r="C360" t="s">
        <v>12</v>
      </c>
      <c r="D360" t="s">
        <v>13</v>
      </c>
      <c r="E360" t="s">
        <v>108</v>
      </c>
    </row>
    <row r="361" spans="1:6" ht="15.75">
      <c r="A361" s="10" t="s">
        <v>14</v>
      </c>
      <c r="B361" t="s">
        <v>15</v>
      </c>
      <c r="C361" t="s">
        <v>16</v>
      </c>
      <c r="D361" t="s">
        <v>17</v>
      </c>
    </row>
    <row r="362" spans="1:6" ht="15.75">
      <c r="A362" s="9" t="s">
        <v>3</v>
      </c>
    </row>
    <row r="363" spans="1:6" ht="15.75">
      <c r="A363" s="10" t="s">
        <v>35</v>
      </c>
      <c r="B363" t="s">
        <v>52</v>
      </c>
    </row>
    <row r="364" spans="1:6" ht="15.75">
      <c r="A364" s="10" t="s">
        <v>31</v>
      </c>
      <c r="B364" t="s">
        <v>19</v>
      </c>
    </row>
    <row r="365" spans="1:6" ht="15.75">
      <c r="A365" s="9" t="s">
        <v>4</v>
      </c>
    </row>
    <row r="366" spans="1:6" ht="15.75">
      <c r="A366" s="10" t="s">
        <v>20</v>
      </c>
      <c r="B366" t="s">
        <v>104</v>
      </c>
      <c r="C366" t="s">
        <v>22</v>
      </c>
      <c r="D366" t="s">
        <v>36</v>
      </c>
      <c r="E366" t="s">
        <v>23</v>
      </c>
      <c r="F366" t="s">
        <v>24</v>
      </c>
    </row>
    <row r="367" spans="1:6" ht="15.75">
      <c r="A367" s="11" t="s">
        <v>5</v>
      </c>
    </row>
    <row r="368" spans="1:6" ht="15.75">
      <c r="A368" s="12" t="s">
        <v>42</v>
      </c>
      <c r="B368" t="s">
        <v>25</v>
      </c>
      <c r="C368" t="s">
        <v>26</v>
      </c>
    </row>
    <row r="369" spans="1:5" ht="15.75">
      <c r="A369" s="11" t="s">
        <v>6</v>
      </c>
    </row>
    <row r="370" spans="1:5" ht="15.75">
      <c r="A370" s="12" t="s">
        <v>43</v>
      </c>
      <c r="B370" t="s">
        <v>45</v>
      </c>
      <c r="C370" t="s">
        <v>50</v>
      </c>
      <c r="D370" t="s">
        <v>55</v>
      </c>
    </row>
    <row r="371" spans="1:5" ht="15.75">
      <c r="A371" s="4"/>
    </row>
    <row r="372" spans="1:5" ht="15.75">
      <c r="A372" s="11" t="s">
        <v>32</v>
      </c>
    </row>
    <row r="373" spans="1:5" ht="15.75">
      <c r="A373" s="11" t="s">
        <v>33</v>
      </c>
    </row>
    <row r="374" spans="1:5" ht="18.75">
      <c r="A374" s="5"/>
    </row>
    <row r="375" spans="1:5" ht="18.75">
      <c r="A375" s="7" t="s">
        <v>110</v>
      </c>
    </row>
    <row r="376" spans="1:5">
      <c r="A376" s="8" t="s">
        <v>107</v>
      </c>
    </row>
    <row r="377" spans="1:5">
      <c r="A377" s="6"/>
    </row>
    <row r="378" spans="1:5" ht="15.75">
      <c r="A378" s="2" t="s">
        <v>0</v>
      </c>
      <c r="B378" s="2" t="s">
        <v>99</v>
      </c>
      <c r="D378" s="3" t="s">
        <v>29</v>
      </c>
    </row>
    <row r="379" spans="1:5" ht="15.75">
      <c r="A379" s="9" t="s">
        <v>1</v>
      </c>
    </row>
    <row r="380" spans="1:5" ht="15.75">
      <c r="A380" s="10" t="s">
        <v>103</v>
      </c>
      <c r="B380" t="s">
        <v>7</v>
      </c>
      <c r="C380" t="s">
        <v>8</v>
      </c>
      <c r="D380" t="s">
        <v>9</v>
      </c>
      <c r="E380" t="s">
        <v>34</v>
      </c>
    </row>
    <row r="381" spans="1:5" ht="15.75">
      <c r="A381" s="9" t="s">
        <v>2</v>
      </c>
    </row>
    <row r="382" spans="1:5" ht="15.75">
      <c r="A382" s="10" t="s">
        <v>58</v>
      </c>
      <c r="B382" t="s">
        <v>11</v>
      </c>
      <c r="C382" t="s">
        <v>12</v>
      </c>
      <c r="D382" t="s">
        <v>13</v>
      </c>
      <c r="E382" t="s">
        <v>109</v>
      </c>
    </row>
    <row r="383" spans="1:5" ht="15.75">
      <c r="A383" s="10" t="s">
        <v>14</v>
      </c>
      <c r="B383" t="s">
        <v>15</v>
      </c>
      <c r="C383" t="s">
        <v>16</v>
      </c>
      <c r="D383" t="s">
        <v>17</v>
      </c>
    </row>
    <row r="384" spans="1:5" ht="15.75">
      <c r="A384" s="9" t="s">
        <v>3</v>
      </c>
    </row>
    <row r="385" spans="1:6" ht="15.75">
      <c r="A385" s="10" t="s">
        <v>35</v>
      </c>
      <c r="B385" t="s">
        <v>52</v>
      </c>
    </row>
    <row r="386" spans="1:6" ht="15.75">
      <c r="A386" s="10" t="s">
        <v>31</v>
      </c>
      <c r="B386" t="s">
        <v>19</v>
      </c>
    </row>
    <row r="387" spans="1:6" ht="15.75">
      <c r="A387" s="9" t="s">
        <v>4</v>
      </c>
    </row>
    <row r="388" spans="1:6" ht="15.75">
      <c r="A388" s="10" t="s">
        <v>20</v>
      </c>
      <c r="B388" t="s">
        <v>104</v>
      </c>
      <c r="C388" t="s">
        <v>22</v>
      </c>
      <c r="D388" t="s">
        <v>36</v>
      </c>
      <c r="E388" t="s">
        <v>23</v>
      </c>
      <c r="F388" t="s">
        <v>24</v>
      </c>
    </row>
    <row r="389" spans="1:6" ht="15.75">
      <c r="A389" s="11" t="s">
        <v>5</v>
      </c>
    </row>
    <row r="390" spans="1:6" ht="15.75">
      <c r="A390" s="12" t="s">
        <v>37</v>
      </c>
      <c r="B390" t="s">
        <v>25</v>
      </c>
      <c r="C390" t="s">
        <v>49</v>
      </c>
    </row>
    <row r="391" spans="1:6" ht="15.75">
      <c r="A391" s="11" t="s">
        <v>6</v>
      </c>
    </row>
    <row r="392" spans="1:6" ht="15.75">
      <c r="A392" s="12" t="s">
        <v>43</v>
      </c>
      <c r="B392" t="s">
        <v>45</v>
      </c>
      <c r="C392" t="s">
        <v>50</v>
      </c>
      <c r="D392" t="s">
        <v>55</v>
      </c>
    </row>
    <row r="393" spans="1:6" ht="15.75">
      <c r="A393" s="4"/>
    </row>
    <row r="394" spans="1:6" ht="15.75">
      <c r="A394" s="11" t="s">
        <v>32</v>
      </c>
    </row>
    <row r="395" spans="1:6" ht="15.75">
      <c r="A395" s="11" t="s">
        <v>33</v>
      </c>
    </row>
    <row r="396" spans="1:6" ht="18.75">
      <c r="A396" s="5"/>
    </row>
    <row r="397" spans="1:6" ht="18.75">
      <c r="A397" s="7" t="s">
        <v>110</v>
      </c>
    </row>
    <row r="398" spans="1:6">
      <c r="A398" s="8" t="s">
        <v>107</v>
      </c>
    </row>
    <row r="399" spans="1:6">
      <c r="A399" s="6"/>
    </row>
    <row r="400" spans="1:6" ht="15.75">
      <c r="A400" s="2" t="s">
        <v>0</v>
      </c>
      <c r="B400" s="2" t="s">
        <v>99</v>
      </c>
      <c r="D400" s="3" t="s">
        <v>29</v>
      </c>
    </row>
    <row r="401" spans="1:6" ht="15.75">
      <c r="A401" s="9" t="s">
        <v>1</v>
      </c>
    </row>
    <row r="402" spans="1:6" ht="15.75">
      <c r="A402" s="10" t="s">
        <v>30</v>
      </c>
      <c r="B402" t="s">
        <v>7</v>
      </c>
      <c r="C402" t="s">
        <v>8</v>
      </c>
      <c r="D402" t="s">
        <v>9</v>
      </c>
      <c r="E402" t="s">
        <v>40</v>
      </c>
    </row>
    <row r="403" spans="1:6" ht="15.75">
      <c r="A403" s="9" t="s">
        <v>2</v>
      </c>
    </row>
    <row r="404" spans="1:6" ht="15.75">
      <c r="A404" s="10" t="s">
        <v>10</v>
      </c>
      <c r="B404" t="s">
        <v>11</v>
      </c>
      <c r="C404" t="s">
        <v>12</v>
      </c>
      <c r="D404" t="s">
        <v>13</v>
      </c>
      <c r="E404" t="s">
        <v>109</v>
      </c>
    </row>
    <row r="405" spans="1:6" ht="15.75">
      <c r="A405" s="10" t="s">
        <v>14</v>
      </c>
      <c r="B405" t="s">
        <v>15</v>
      </c>
      <c r="C405" t="s">
        <v>16</v>
      </c>
      <c r="D405" t="s">
        <v>51</v>
      </c>
    </row>
    <row r="406" spans="1:6" ht="15.75">
      <c r="A406" s="9" t="s">
        <v>3</v>
      </c>
    </row>
    <row r="407" spans="1:6" ht="15.75">
      <c r="A407" s="10" t="s">
        <v>35</v>
      </c>
      <c r="B407" t="s">
        <v>18</v>
      </c>
    </row>
    <row r="408" spans="1:6" ht="15.75">
      <c r="A408" s="10" t="s">
        <v>113</v>
      </c>
      <c r="B408" t="s">
        <v>19</v>
      </c>
    </row>
    <row r="409" spans="1:6" ht="15.75">
      <c r="A409" s="9" t="s">
        <v>4</v>
      </c>
    </row>
    <row r="410" spans="1:6" ht="15.75">
      <c r="A410" s="10" t="s">
        <v>20</v>
      </c>
      <c r="B410" t="s">
        <v>104</v>
      </c>
      <c r="C410" t="s">
        <v>22</v>
      </c>
      <c r="D410" t="s">
        <v>36</v>
      </c>
      <c r="E410" t="s">
        <v>23</v>
      </c>
      <c r="F410" t="s">
        <v>24</v>
      </c>
    </row>
    <row r="411" spans="1:6" ht="15.75">
      <c r="A411" s="11" t="s">
        <v>5</v>
      </c>
    </row>
    <row r="412" spans="1:6" ht="15.75">
      <c r="A412" s="12" t="s">
        <v>42</v>
      </c>
      <c r="B412" t="s">
        <v>25</v>
      </c>
      <c r="C412" t="s">
        <v>26</v>
      </c>
    </row>
    <row r="413" spans="1:6" ht="15.75">
      <c r="A413" s="11" t="s">
        <v>6</v>
      </c>
    </row>
    <row r="414" spans="1:6" ht="15.75">
      <c r="A414" s="12" t="s">
        <v>43</v>
      </c>
      <c r="B414" t="s">
        <v>45</v>
      </c>
      <c r="C414" t="s">
        <v>50</v>
      </c>
      <c r="D414" t="s">
        <v>55</v>
      </c>
    </row>
    <row r="415" spans="1:6" ht="15.75">
      <c r="A415" s="4"/>
    </row>
    <row r="416" spans="1:6" ht="15.75">
      <c r="A416" s="11" t="s">
        <v>32</v>
      </c>
    </row>
    <row r="417" spans="1:6" ht="15.75">
      <c r="A417" s="11" t="s">
        <v>33</v>
      </c>
    </row>
    <row r="418" spans="1:6" ht="18.75">
      <c r="A418" s="5"/>
    </row>
    <row r="419" spans="1:6" ht="18.75">
      <c r="A419" s="7" t="s">
        <v>110</v>
      </c>
    </row>
    <row r="420" spans="1:6">
      <c r="A420" s="8" t="s">
        <v>107</v>
      </c>
    </row>
    <row r="421" spans="1:6">
      <c r="A421" s="6"/>
    </row>
    <row r="422" spans="1:6" ht="15.75">
      <c r="A422" s="2" t="s">
        <v>0</v>
      </c>
      <c r="B422" s="2" t="s">
        <v>99</v>
      </c>
      <c r="D422" s="3" t="s">
        <v>29</v>
      </c>
    </row>
    <row r="423" spans="1:6" ht="15.75">
      <c r="A423" s="9" t="s">
        <v>1</v>
      </c>
    </row>
    <row r="424" spans="1:6" ht="15.75">
      <c r="A424" s="10" t="s">
        <v>30</v>
      </c>
      <c r="B424" t="s">
        <v>7</v>
      </c>
      <c r="C424" t="s">
        <v>8</v>
      </c>
      <c r="D424" t="s">
        <v>102</v>
      </c>
      <c r="E424" t="s">
        <v>34</v>
      </c>
    </row>
    <row r="425" spans="1:6" ht="15.75">
      <c r="A425" s="9" t="s">
        <v>2</v>
      </c>
    </row>
    <row r="426" spans="1:6" ht="15.75">
      <c r="A426" s="10" t="s">
        <v>10</v>
      </c>
      <c r="B426" t="s">
        <v>11</v>
      </c>
      <c r="C426" t="s">
        <v>60</v>
      </c>
      <c r="D426" t="s">
        <v>13</v>
      </c>
      <c r="E426" t="s">
        <v>109</v>
      </c>
    </row>
    <row r="427" spans="1:6" ht="15.75">
      <c r="A427" s="10" t="s">
        <v>14</v>
      </c>
      <c r="B427" t="s">
        <v>15</v>
      </c>
      <c r="C427" t="s">
        <v>16</v>
      </c>
      <c r="D427" t="s">
        <v>17</v>
      </c>
    </row>
    <row r="428" spans="1:6" ht="15.75">
      <c r="A428" s="9" t="s">
        <v>3</v>
      </c>
    </row>
    <row r="429" spans="1:6" ht="15.75">
      <c r="A429" s="10" t="s">
        <v>48</v>
      </c>
      <c r="B429" t="s">
        <v>18</v>
      </c>
    </row>
    <row r="430" spans="1:6" ht="15.75">
      <c r="A430" s="10" t="s">
        <v>31</v>
      </c>
      <c r="B430" t="s">
        <v>19</v>
      </c>
    </row>
    <row r="431" spans="1:6" ht="15.75">
      <c r="A431" s="9" t="s">
        <v>4</v>
      </c>
    </row>
    <row r="432" spans="1:6" ht="15.75">
      <c r="A432" s="10" t="s">
        <v>20</v>
      </c>
      <c r="B432" t="s">
        <v>104</v>
      </c>
      <c r="C432" t="s">
        <v>22</v>
      </c>
      <c r="D432" t="s">
        <v>36</v>
      </c>
      <c r="E432" t="s">
        <v>23</v>
      </c>
      <c r="F432" t="s">
        <v>24</v>
      </c>
    </row>
    <row r="433" spans="1:5" ht="15.75">
      <c r="A433" s="11" t="s">
        <v>5</v>
      </c>
    </row>
    <row r="434" spans="1:5" ht="15.75">
      <c r="A434" s="12" t="s">
        <v>37</v>
      </c>
      <c r="B434" t="s">
        <v>56</v>
      </c>
      <c r="C434" t="s">
        <v>26</v>
      </c>
    </row>
    <row r="435" spans="1:5" ht="15.75">
      <c r="A435" s="11" t="s">
        <v>6</v>
      </c>
    </row>
    <row r="436" spans="1:5" ht="15.75">
      <c r="A436" s="12" t="s">
        <v>43</v>
      </c>
      <c r="B436" t="s">
        <v>45</v>
      </c>
      <c r="C436" t="s">
        <v>50</v>
      </c>
      <c r="D436" t="s">
        <v>55</v>
      </c>
    </row>
    <row r="437" spans="1:5" ht="15.75">
      <c r="A437" s="4"/>
    </row>
    <row r="438" spans="1:5" ht="15.75">
      <c r="A438" s="11" t="s">
        <v>32</v>
      </c>
    </row>
    <row r="439" spans="1:5" ht="15.75">
      <c r="A439" s="11" t="s">
        <v>33</v>
      </c>
    </row>
    <row r="440" spans="1:5" ht="18.75">
      <c r="A440" s="5"/>
    </row>
    <row r="441" spans="1:5" ht="18.75">
      <c r="A441" s="7" t="s">
        <v>110</v>
      </c>
    </row>
    <row r="442" spans="1:5">
      <c r="A442" s="8" t="s">
        <v>107</v>
      </c>
    </row>
    <row r="443" spans="1:5">
      <c r="A443" s="6"/>
    </row>
    <row r="444" spans="1:5" ht="15.75">
      <c r="A444" s="2" t="s">
        <v>0</v>
      </c>
      <c r="B444" s="2" t="s">
        <v>99</v>
      </c>
      <c r="D444" s="3" t="s">
        <v>29</v>
      </c>
    </row>
    <row r="445" spans="1:5" ht="15.75">
      <c r="A445" s="9" t="s">
        <v>1</v>
      </c>
    </row>
    <row r="446" spans="1:5" ht="15.75">
      <c r="A446" s="10" t="s">
        <v>30</v>
      </c>
      <c r="B446" t="s">
        <v>7</v>
      </c>
      <c r="C446" t="s">
        <v>8</v>
      </c>
      <c r="D446" t="s">
        <v>102</v>
      </c>
      <c r="E446" t="s">
        <v>34</v>
      </c>
    </row>
    <row r="447" spans="1:5" ht="15.75">
      <c r="A447" s="9" t="s">
        <v>2</v>
      </c>
    </row>
    <row r="448" spans="1:5" ht="15.75">
      <c r="A448" s="10" t="s">
        <v>10</v>
      </c>
      <c r="B448" t="s">
        <v>11</v>
      </c>
      <c r="C448" t="s">
        <v>12</v>
      </c>
      <c r="D448" t="s">
        <v>13</v>
      </c>
      <c r="E448" t="s">
        <v>108</v>
      </c>
    </row>
    <row r="449" spans="1:6" ht="15.75">
      <c r="A449" s="10" t="s">
        <v>14</v>
      </c>
      <c r="B449" t="s">
        <v>15</v>
      </c>
      <c r="C449" t="s">
        <v>16</v>
      </c>
      <c r="D449" t="s">
        <v>17</v>
      </c>
    </row>
    <row r="450" spans="1:6" ht="15.75">
      <c r="A450" s="9" t="s">
        <v>3</v>
      </c>
    </row>
    <row r="451" spans="1:6" ht="15.75">
      <c r="A451" s="10" t="s">
        <v>48</v>
      </c>
      <c r="B451" t="s">
        <v>18</v>
      </c>
    </row>
    <row r="452" spans="1:6" ht="15.75">
      <c r="A452" s="10" t="s">
        <v>31</v>
      </c>
      <c r="B452" t="s">
        <v>19</v>
      </c>
    </row>
    <row r="453" spans="1:6" ht="15.75">
      <c r="A453" s="9" t="s">
        <v>4</v>
      </c>
    </row>
    <row r="454" spans="1:6" ht="15.75">
      <c r="A454" s="10" t="s">
        <v>20</v>
      </c>
      <c r="B454" t="s">
        <v>104</v>
      </c>
      <c r="C454" t="s">
        <v>22</v>
      </c>
      <c r="D454" t="s">
        <v>36</v>
      </c>
      <c r="E454" t="s">
        <v>23</v>
      </c>
      <c r="F454" t="s">
        <v>24</v>
      </c>
    </row>
    <row r="455" spans="1:6" ht="15.75">
      <c r="A455" s="11" t="s">
        <v>5</v>
      </c>
    </row>
    <row r="456" spans="1:6" ht="15.75">
      <c r="A456" s="12" t="s">
        <v>42</v>
      </c>
      <c r="B456" t="s">
        <v>25</v>
      </c>
      <c r="C456" t="s">
        <v>26</v>
      </c>
    </row>
    <row r="457" spans="1:6" ht="15.75">
      <c r="A457" s="11" t="s">
        <v>6</v>
      </c>
    </row>
    <row r="458" spans="1:6" ht="15.75">
      <c r="A458" s="12" t="s">
        <v>38</v>
      </c>
      <c r="B458" t="s">
        <v>27</v>
      </c>
      <c r="C458" t="s">
        <v>39</v>
      </c>
      <c r="D458" t="s">
        <v>28</v>
      </c>
    </row>
    <row r="459" spans="1:6" ht="15.75">
      <c r="A459" s="4"/>
    </row>
    <row r="460" spans="1:6" ht="15.75">
      <c r="A460" s="11" t="s">
        <v>32</v>
      </c>
    </row>
    <row r="461" spans="1:6" ht="15.75">
      <c r="A461" s="11" t="s">
        <v>33</v>
      </c>
    </row>
    <row r="462" spans="1:6" ht="18.75">
      <c r="A462" s="5"/>
    </row>
    <row r="463" spans="1:6" ht="18.75">
      <c r="A463" s="7" t="s">
        <v>110</v>
      </c>
    </row>
    <row r="464" spans="1:6">
      <c r="A464" s="8" t="s">
        <v>107</v>
      </c>
    </row>
    <row r="465" spans="1:6">
      <c r="A465" s="6"/>
    </row>
    <row r="466" spans="1:6" ht="15.75">
      <c r="A466" s="2" t="s">
        <v>0</v>
      </c>
      <c r="B466" s="2" t="s">
        <v>98</v>
      </c>
      <c r="D466" s="3" t="s">
        <v>100</v>
      </c>
    </row>
    <row r="467" spans="1:6" ht="15.75">
      <c r="A467" s="9" t="s">
        <v>1</v>
      </c>
    </row>
    <row r="468" spans="1:6" ht="15.75">
      <c r="A468" s="10" t="s">
        <v>30</v>
      </c>
      <c r="B468" t="s">
        <v>7</v>
      </c>
      <c r="C468" t="s">
        <v>46</v>
      </c>
      <c r="D468" t="s">
        <v>9</v>
      </c>
      <c r="E468" t="s">
        <v>34</v>
      </c>
    </row>
    <row r="469" spans="1:6" ht="15.75">
      <c r="A469" s="9" t="s">
        <v>2</v>
      </c>
    </row>
    <row r="470" spans="1:6" ht="15.75">
      <c r="A470" s="10" t="s">
        <v>58</v>
      </c>
      <c r="B470" t="s">
        <v>11</v>
      </c>
      <c r="C470" t="s">
        <v>12</v>
      </c>
      <c r="D470" t="s">
        <v>13</v>
      </c>
      <c r="E470" t="s">
        <v>109</v>
      </c>
    </row>
    <row r="471" spans="1:6" ht="15.75">
      <c r="A471" s="10" t="s">
        <v>14</v>
      </c>
      <c r="B471" t="s">
        <v>15</v>
      </c>
      <c r="C471" t="s">
        <v>16</v>
      </c>
      <c r="D471" t="s">
        <v>17</v>
      </c>
    </row>
    <row r="472" spans="1:6" ht="15.75">
      <c r="A472" s="9" t="s">
        <v>3</v>
      </c>
    </row>
    <row r="473" spans="1:6" ht="15.75">
      <c r="A473" s="10" t="s">
        <v>35</v>
      </c>
      <c r="B473" t="s">
        <v>52</v>
      </c>
    </row>
    <row r="474" spans="1:6" ht="15.75">
      <c r="A474" s="10" t="s">
        <v>31</v>
      </c>
      <c r="B474" t="s">
        <v>19</v>
      </c>
    </row>
    <row r="475" spans="1:6" ht="15.75">
      <c r="A475" s="9" t="s">
        <v>4</v>
      </c>
    </row>
    <row r="476" spans="1:6" ht="15.75">
      <c r="A476" s="10" t="s">
        <v>20</v>
      </c>
      <c r="B476" t="s">
        <v>104</v>
      </c>
      <c r="C476" t="s">
        <v>22</v>
      </c>
      <c r="D476" t="s">
        <v>36</v>
      </c>
      <c r="E476" t="s">
        <v>23</v>
      </c>
      <c r="F476" t="s">
        <v>24</v>
      </c>
    </row>
    <row r="477" spans="1:6" ht="15.75">
      <c r="A477" s="11" t="s">
        <v>5</v>
      </c>
    </row>
    <row r="478" spans="1:6" ht="15.75">
      <c r="A478" s="12" t="s">
        <v>42</v>
      </c>
      <c r="B478" t="s">
        <v>25</v>
      </c>
      <c r="C478" t="s">
        <v>26</v>
      </c>
    </row>
    <row r="479" spans="1:6" ht="15.75">
      <c r="A479" s="11" t="s">
        <v>6</v>
      </c>
    </row>
    <row r="480" spans="1:6" ht="15.75">
      <c r="A480" s="12" t="s">
        <v>38</v>
      </c>
      <c r="B480" t="s">
        <v>27</v>
      </c>
      <c r="C480" t="s">
        <v>39</v>
      </c>
      <c r="D480" t="s">
        <v>28</v>
      </c>
    </row>
    <row r="481" spans="1:5" ht="15.75">
      <c r="A481" s="4"/>
    </row>
    <row r="482" spans="1:5" ht="15.75">
      <c r="A482" s="11" t="s">
        <v>32</v>
      </c>
    </row>
    <row r="483" spans="1:5" ht="15.75">
      <c r="A483" s="11" t="s">
        <v>33</v>
      </c>
    </row>
    <row r="484" spans="1:5" ht="18.75">
      <c r="A484" s="5"/>
    </row>
    <row r="485" spans="1:5" ht="18.75">
      <c r="A485" s="7" t="s">
        <v>110</v>
      </c>
    </row>
    <row r="486" spans="1:5">
      <c r="A486" s="8" t="s">
        <v>107</v>
      </c>
    </row>
    <row r="487" spans="1:5">
      <c r="A487" s="6"/>
    </row>
    <row r="488" spans="1:5" ht="15.75">
      <c r="A488" s="2" t="s">
        <v>0</v>
      </c>
      <c r="B488" s="2" t="s">
        <v>99</v>
      </c>
      <c r="D488" s="3" t="s">
        <v>29</v>
      </c>
    </row>
    <row r="489" spans="1:5" ht="15.75">
      <c r="A489" s="9" t="s">
        <v>1</v>
      </c>
    </row>
    <row r="490" spans="1:5" ht="15.75">
      <c r="A490" s="10" t="s">
        <v>30</v>
      </c>
      <c r="B490" t="s">
        <v>61</v>
      </c>
      <c r="C490" t="s">
        <v>8</v>
      </c>
      <c r="D490" t="s">
        <v>9</v>
      </c>
      <c r="E490" t="s">
        <v>34</v>
      </c>
    </row>
    <row r="491" spans="1:5" ht="15.75">
      <c r="A491" s="9" t="s">
        <v>2</v>
      </c>
    </row>
    <row r="492" spans="1:5" ht="15.75">
      <c r="A492" s="10" t="s">
        <v>58</v>
      </c>
      <c r="B492" t="s">
        <v>11</v>
      </c>
      <c r="C492" t="s">
        <v>12</v>
      </c>
      <c r="D492" t="s">
        <v>13</v>
      </c>
      <c r="E492" t="s">
        <v>109</v>
      </c>
    </row>
    <row r="493" spans="1:5" ht="15.75">
      <c r="A493" s="10" t="s">
        <v>14</v>
      </c>
      <c r="B493" t="s">
        <v>15</v>
      </c>
      <c r="C493" t="s">
        <v>16</v>
      </c>
      <c r="D493" t="s">
        <v>17</v>
      </c>
    </row>
    <row r="494" spans="1:5" ht="15.75">
      <c r="A494" s="9" t="s">
        <v>3</v>
      </c>
    </row>
    <row r="495" spans="1:5" ht="15.75">
      <c r="A495" s="10" t="s">
        <v>35</v>
      </c>
      <c r="B495" t="s">
        <v>52</v>
      </c>
    </row>
    <row r="496" spans="1:5" ht="15.75">
      <c r="A496" s="10" t="s">
        <v>31</v>
      </c>
      <c r="B496" t="s">
        <v>19</v>
      </c>
    </row>
    <row r="497" spans="1:6" ht="15.75">
      <c r="A497" s="9" t="s">
        <v>4</v>
      </c>
    </row>
    <row r="498" spans="1:6" ht="15.75">
      <c r="A498" s="10" t="s">
        <v>20</v>
      </c>
      <c r="B498" t="s">
        <v>104</v>
      </c>
      <c r="C498" t="s">
        <v>22</v>
      </c>
      <c r="D498" t="s">
        <v>36</v>
      </c>
      <c r="E498" t="s">
        <v>23</v>
      </c>
      <c r="F498" t="s">
        <v>24</v>
      </c>
    </row>
    <row r="499" spans="1:6" ht="15.75">
      <c r="A499" s="11" t="s">
        <v>5</v>
      </c>
    </row>
    <row r="500" spans="1:6" ht="15.75">
      <c r="A500" s="12" t="s">
        <v>37</v>
      </c>
      <c r="B500" t="s">
        <v>25</v>
      </c>
      <c r="C500" t="s">
        <v>49</v>
      </c>
    </row>
    <row r="501" spans="1:6" ht="15.75">
      <c r="A501" s="11" t="s">
        <v>6</v>
      </c>
    </row>
    <row r="502" spans="1:6" ht="15.75">
      <c r="A502" s="12" t="s">
        <v>38</v>
      </c>
      <c r="B502" t="s">
        <v>27</v>
      </c>
      <c r="C502" t="s">
        <v>50</v>
      </c>
      <c r="D502" t="s">
        <v>28</v>
      </c>
    </row>
    <row r="503" spans="1:6" ht="15.75">
      <c r="A503" s="4"/>
    </row>
    <row r="504" spans="1:6" ht="15.75">
      <c r="A504" s="11" t="s">
        <v>32</v>
      </c>
    </row>
    <row r="505" spans="1:6" ht="15.75">
      <c r="A505" s="11" t="s">
        <v>33</v>
      </c>
    </row>
    <row r="506" spans="1:6" ht="18.75">
      <c r="A506" s="5"/>
    </row>
    <row r="507" spans="1:6" ht="18.75">
      <c r="A507" s="7" t="s">
        <v>110</v>
      </c>
    </row>
    <row r="508" spans="1:6">
      <c r="A508" s="8" t="s">
        <v>107</v>
      </c>
    </row>
    <row r="509" spans="1:6">
      <c r="A509" s="6"/>
    </row>
    <row r="510" spans="1:6" ht="15.75">
      <c r="A510" s="2" t="s">
        <v>0</v>
      </c>
      <c r="B510" s="2" t="s">
        <v>99</v>
      </c>
      <c r="D510" s="3" t="s">
        <v>29</v>
      </c>
    </row>
    <row r="511" spans="1:6" ht="15.75">
      <c r="A511" s="9" t="s">
        <v>1</v>
      </c>
    </row>
    <row r="512" spans="1:6" ht="15.75">
      <c r="A512" s="10" t="s">
        <v>30</v>
      </c>
      <c r="B512" t="s">
        <v>7</v>
      </c>
      <c r="C512" t="s">
        <v>101</v>
      </c>
      <c r="D512" t="s">
        <v>102</v>
      </c>
      <c r="E512" t="s">
        <v>34</v>
      </c>
    </row>
    <row r="513" spans="1:6" ht="15.75">
      <c r="A513" s="9" t="s">
        <v>2</v>
      </c>
    </row>
    <row r="514" spans="1:6" ht="15.75">
      <c r="A514" s="10" t="s">
        <v>10</v>
      </c>
      <c r="B514" t="s">
        <v>11</v>
      </c>
      <c r="C514" t="s">
        <v>12</v>
      </c>
      <c r="D514" t="s">
        <v>13</v>
      </c>
      <c r="E514" t="s">
        <v>108</v>
      </c>
    </row>
    <row r="515" spans="1:6" ht="15.75">
      <c r="A515" s="10" t="s">
        <v>14</v>
      </c>
      <c r="B515" t="s">
        <v>15</v>
      </c>
      <c r="C515" t="s">
        <v>16</v>
      </c>
      <c r="D515" t="s">
        <v>17</v>
      </c>
    </row>
    <row r="516" spans="1:6" ht="15.75">
      <c r="A516" s="9" t="s">
        <v>3</v>
      </c>
    </row>
    <row r="517" spans="1:6" ht="15.75">
      <c r="A517" s="10" t="s">
        <v>48</v>
      </c>
      <c r="B517" t="s">
        <v>18</v>
      </c>
    </row>
    <row r="518" spans="1:6" ht="15.75">
      <c r="A518" s="10" t="s">
        <v>31</v>
      </c>
      <c r="B518" t="s">
        <v>19</v>
      </c>
    </row>
    <row r="519" spans="1:6" ht="15.75">
      <c r="A519" s="9" t="s">
        <v>4</v>
      </c>
    </row>
    <row r="520" spans="1:6" ht="15.75">
      <c r="A520" s="10" t="s">
        <v>57</v>
      </c>
      <c r="B520" t="s">
        <v>21</v>
      </c>
      <c r="C520" t="s">
        <v>22</v>
      </c>
      <c r="D520" t="s">
        <v>36</v>
      </c>
      <c r="E520" t="s">
        <v>23</v>
      </c>
      <c r="F520" t="s">
        <v>24</v>
      </c>
    </row>
    <row r="521" spans="1:6" ht="15.75">
      <c r="A521" s="11" t="s">
        <v>5</v>
      </c>
    </row>
    <row r="522" spans="1:6" ht="15.75">
      <c r="A522" s="12" t="s">
        <v>37</v>
      </c>
      <c r="B522" t="s">
        <v>25</v>
      </c>
      <c r="C522" t="s">
        <v>49</v>
      </c>
    </row>
    <row r="523" spans="1:6" ht="15.75">
      <c r="A523" s="11" t="s">
        <v>6</v>
      </c>
    </row>
    <row r="524" spans="1:6" ht="15.75">
      <c r="A524" s="12" t="s">
        <v>38</v>
      </c>
      <c r="B524" t="s">
        <v>27</v>
      </c>
      <c r="C524" t="s">
        <v>50</v>
      </c>
      <c r="D524" t="s">
        <v>28</v>
      </c>
    </row>
    <row r="525" spans="1:6" ht="15.75">
      <c r="A525" s="4"/>
    </row>
    <row r="526" spans="1:6" ht="15.75">
      <c r="A526" s="11" t="s">
        <v>32</v>
      </c>
    </row>
    <row r="527" spans="1:6" ht="15.75">
      <c r="A527" s="11" t="s">
        <v>33</v>
      </c>
    </row>
    <row r="528" spans="1:6" ht="18.75">
      <c r="A528" s="5"/>
    </row>
    <row r="529" spans="1:6" ht="18.75">
      <c r="A529" s="7" t="s">
        <v>110</v>
      </c>
    </row>
    <row r="530" spans="1:6">
      <c r="A530" s="8" t="s">
        <v>107</v>
      </c>
    </row>
    <row r="531" spans="1:6">
      <c r="A531" s="6"/>
    </row>
    <row r="532" spans="1:6" ht="15.75">
      <c r="A532" s="2" t="s">
        <v>0</v>
      </c>
      <c r="B532" s="2" t="s">
        <v>99</v>
      </c>
      <c r="D532" s="3" t="s">
        <v>29</v>
      </c>
    </row>
    <row r="533" spans="1:6" ht="15.75">
      <c r="A533" s="9" t="s">
        <v>1</v>
      </c>
    </row>
    <row r="534" spans="1:6" ht="15.75">
      <c r="A534" s="10" t="s">
        <v>30</v>
      </c>
      <c r="B534" t="s">
        <v>7</v>
      </c>
      <c r="C534" t="s">
        <v>46</v>
      </c>
      <c r="D534" t="s">
        <v>9</v>
      </c>
      <c r="E534" t="s">
        <v>34</v>
      </c>
    </row>
    <row r="535" spans="1:6" ht="15.75">
      <c r="A535" s="9" t="s">
        <v>2</v>
      </c>
    </row>
    <row r="536" spans="1:6" ht="15.75">
      <c r="A536" s="10" t="s">
        <v>10</v>
      </c>
      <c r="B536" t="s">
        <v>11</v>
      </c>
      <c r="C536" t="s">
        <v>12</v>
      </c>
      <c r="D536" t="s">
        <v>13</v>
      </c>
      <c r="E536" t="s">
        <v>109</v>
      </c>
    </row>
    <row r="537" spans="1:6" ht="15.75">
      <c r="A537" s="10" t="s">
        <v>14</v>
      </c>
      <c r="B537" t="s">
        <v>105</v>
      </c>
      <c r="C537" t="s">
        <v>16</v>
      </c>
      <c r="D537" t="s">
        <v>17</v>
      </c>
    </row>
    <row r="538" spans="1:6" ht="15.75">
      <c r="A538" s="9" t="s">
        <v>3</v>
      </c>
    </row>
    <row r="539" spans="1:6" ht="15.75">
      <c r="A539" s="10" t="s">
        <v>35</v>
      </c>
      <c r="B539" t="s">
        <v>52</v>
      </c>
    </row>
    <row r="540" spans="1:6" ht="15.75">
      <c r="A540" s="10" t="s">
        <v>31</v>
      </c>
      <c r="B540" t="s">
        <v>19</v>
      </c>
    </row>
    <row r="541" spans="1:6" ht="15.75">
      <c r="A541" s="9" t="s">
        <v>4</v>
      </c>
    </row>
    <row r="542" spans="1:6" ht="15.75">
      <c r="A542" s="10" t="s">
        <v>20</v>
      </c>
      <c r="B542" t="s">
        <v>104</v>
      </c>
      <c r="C542" t="s">
        <v>22</v>
      </c>
      <c r="D542" t="s">
        <v>36</v>
      </c>
      <c r="E542" t="s">
        <v>23</v>
      </c>
      <c r="F542" t="s">
        <v>24</v>
      </c>
    </row>
    <row r="543" spans="1:6" ht="15.75">
      <c r="A543" s="11" t="s">
        <v>5</v>
      </c>
    </row>
    <row r="544" spans="1:6" ht="15.75">
      <c r="A544" s="12" t="s">
        <v>42</v>
      </c>
      <c r="B544" t="s">
        <v>25</v>
      </c>
      <c r="C544" t="s">
        <v>26</v>
      </c>
    </row>
    <row r="545" spans="1:5" ht="15.75">
      <c r="A545" s="11" t="s">
        <v>6</v>
      </c>
    </row>
    <row r="546" spans="1:5" ht="15.75">
      <c r="A546" s="12" t="s">
        <v>38</v>
      </c>
      <c r="B546" t="s">
        <v>27</v>
      </c>
      <c r="C546" t="s">
        <v>50</v>
      </c>
      <c r="D546" t="s">
        <v>28</v>
      </c>
    </row>
    <row r="547" spans="1:5" ht="15.75">
      <c r="A547" s="4"/>
    </row>
    <row r="548" spans="1:5" ht="15.75">
      <c r="A548" s="11" t="s">
        <v>32</v>
      </c>
    </row>
    <row r="549" spans="1:5" ht="15.75">
      <c r="A549" s="11" t="s">
        <v>33</v>
      </c>
    </row>
    <row r="550" spans="1:5" ht="18.75">
      <c r="A550" s="5"/>
    </row>
    <row r="551" spans="1:5" ht="18.75">
      <c r="A551" s="7" t="s">
        <v>110</v>
      </c>
    </row>
    <row r="552" spans="1:5">
      <c r="A552" s="8" t="s">
        <v>107</v>
      </c>
    </row>
    <row r="553" spans="1:5">
      <c r="A553" s="6"/>
    </row>
    <row r="554" spans="1:5" ht="15.75">
      <c r="A554" s="2" t="s">
        <v>0</v>
      </c>
      <c r="B554" s="2" t="s">
        <v>99</v>
      </c>
      <c r="D554" s="3" t="s">
        <v>29</v>
      </c>
    </row>
    <row r="555" spans="1:5" ht="15.75">
      <c r="A555" s="9" t="s">
        <v>1</v>
      </c>
    </row>
    <row r="556" spans="1:5" ht="15.75">
      <c r="A556" s="10" t="s">
        <v>30</v>
      </c>
      <c r="B556" t="s">
        <v>61</v>
      </c>
      <c r="C556" t="s">
        <v>8</v>
      </c>
      <c r="D556" t="s">
        <v>9</v>
      </c>
      <c r="E556" t="s">
        <v>34</v>
      </c>
    </row>
    <row r="557" spans="1:5" ht="15.75">
      <c r="A557" s="9" t="s">
        <v>2</v>
      </c>
    </row>
    <row r="558" spans="1:5" ht="15.75">
      <c r="A558" s="10" t="s">
        <v>58</v>
      </c>
      <c r="B558" t="s">
        <v>11</v>
      </c>
      <c r="C558" t="s">
        <v>12</v>
      </c>
      <c r="D558" t="s">
        <v>13</v>
      </c>
      <c r="E558" t="s">
        <v>109</v>
      </c>
    </row>
    <row r="559" spans="1:5" ht="15.75">
      <c r="A559" s="10" t="s">
        <v>14</v>
      </c>
      <c r="B559" t="s">
        <v>15</v>
      </c>
      <c r="C559" t="s">
        <v>16</v>
      </c>
      <c r="D559" t="s">
        <v>17</v>
      </c>
    </row>
    <row r="560" spans="1:5" ht="15.75">
      <c r="A560" s="9" t="s">
        <v>3</v>
      </c>
    </row>
    <row r="561" spans="1:6" ht="15.75">
      <c r="A561" s="10" t="s">
        <v>35</v>
      </c>
      <c r="B561" t="s">
        <v>52</v>
      </c>
    </row>
    <row r="562" spans="1:6" ht="15.75">
      <c r="A562" s="10" t="s">
        <v>31</v>
      </c>
      <c r="B562" t="s">
        <v>19</v>
      </c>
    </row>
    <row r="563" spans="1:6" ht="15.75">
      <c r="A563" s="9" t="s">
        <v>4</v>
      </c>
    </row>
    <row r="564" spans="1:6" ht="15.75">
      <c r="A564" s="10" t="s">
        <v>20</v>
      </c>
      <c r="B564" t="s">
        <v>104</v>
      </c>
      <c r="C564" t="s">
        <v>22</v>
      </c>
      <c r="D564" t="s">
        <v>36</v>
      </c>
      <c r="E564" t="s">
        <v>23</v>
      </c>
      <c r="F564" t="s">
        <v>24</v>
      </c>
    </row>
    <row r="565" spans="1:6" ht="15.75">
      <c r="A565" s="11" t="s">
        <v>5</v>
      </c>
    </row>
    <row r="566" spans="1:6" ht="15.75">
      <c r="A566" s="12" t="s">
        <v>42</v>
      </c>
      <c r="B566" t="s">
        <v>25</v>
      </c>
      <c r="C566" t="s">
        <v>26</v>
      </c>
    </row>
    <row r="567" spans="1:6" ht="15.75">
      <c r="A567" s="11" t="s">
        <v>6</v>
      </c>
    </row>
    <row r="568" spans="1:6" ht="15.75">
      <c r="A568" s="12" t="s">
        <v>38</v>
      </c>
      <c r="B568" t="s">
        <v>27</v>
      </c>
      <c r="C568" t="s">
        <v>39</v>
      </c>
      <c r="D568" t="s">
        <v>55</v>
      </c>
    </row>
    <row r="569" spans="1:6" ht="15.75">
      <c r="A569" s="4"/>
    </row>
    <row r="570" spans="1:6" ht="15.75">
      <c r="A570" s="11" t="s">
        <v>32</v>
      </c>
    </row>
    <row r="571" spans="1:6" ht="15.75">
      <c r="A571" s="11" t="s">
        <v>33</v>
      </c>
    </row>
    <row r="572" spans="1:6" ht="18.75">
      <c r="A572" s="5"/>
    </row>
    <row r="573" spans="1:6" ht="18.75">
      <c r="A573" s="7" t="s">
        <v>110</v>
      </c>
    </row>
    <row r="574" spans="1:6">
      <c r="A574" s="8" t="s">
        <v>107</v>
      </c>
    </row>
    <row r="575" spans="1:6">
      <c r="A575" s="6"/>
    </row>
    <row r="576" spans="1:6" ht="15.75">
      <c r="A576" s="2" t="s">
        <v>0</v>
      </c>
      <c r="B576" s="2" t="s">
        <v>98</v>
      </c>
      <c r="D576" s="3" t="s">
        <v>100</v>
      </c>
    </row>
    <row r="577" spans="1:6" ht="15.75">
      <c r="A577" s="9" t="s">
        <v>1</v>
      </c>
    </row>
    <row r="578" spans="1:6" ht="15.75">
      <c r="A578" s="10" t="s">
        <v>30</v>
      </c>
      <c r="B578" t="s">
        <v>7</v>
      </c>
      <c r="C578" t="s">
        <v>101</v>
      </c>
      <c r="D578" t="s">
        <v>102</v>
      </c>
      <c r="E578" t="s">
        <v>34</v>
      </c>
    </row>
    <row r="579" spans="1:6" ht="15.75">
      <c r="A579" s="9" t="s">
        <v>2</v>
      </c>
    </row>
    <row r="580" spans="1:6" ht="15.75">
      <c r="A580" s="10" t="s">
        <v>10</v>
      </c>
      <c r="B580" t="s">
        <v>11</v>
      </c>
      <c r="C580" t="s">
        <v>12</v>
      </c>
      <c r="D580" t="s">
        <v>13</v>
      </c>
      <c r="E580" t="s">
        <v>109</v>
      </c>
    </row>
    <row r="581" spans="1:6" ht="15.75">
      <c r="A581" s="10" t="s">
        <v>47</v>
      </c>
      <c r="B581" t="s">
        <v>15</v>
      </c>
      <c r="C581" t="s">
        <v>16</v>
      </c>
      <c r="D581" t="s">
        <v>17</v>
      </c>
    </row>
    <row r="582" spans="1:6" ht="15.75">
      <c r="A582" s="9" t="s">
        <v>3</v>
      </c>
    </row>
    <row r="583" spans="1:6" ht="15.75">
      <c r="A583" s="10" t="s">
        <v>48</v>
      </c>
      <c r="B583" t="s">
        <v>18</v>
      </c>
    </row>
    <row r="584" spans="1:6" ht="15.75">
      <c r="A584" s="10" t="s">
        <v>31</v>
      </c>
      <c r="B584" t="s">
        <v>19</v>
      </c>
    </row>
    <row r="585" spans="1:6" ht="15.75">
      <c r="A585" s="9" t="s">
        <v>4</v>
      </c>
    </row>
    <row r="586" spans="1:6" ht="15.75">
      <c r="A586" s="10" t="s">
        <v>57</v>
      </c>
      <c r="B586" t="s">
        <v>21</v>
      </c>
      <c r="C586" t="s">
        <v>22</v>
      </c>
      <c r="D586" t="s">
        <v>36</v>
      </c>
      <c r="E586" t="s">
        <v>23</v>
      </c>
      <c r="F586" t="s">
        <v>24</v>
      </c>
    </row>
    <row r="587" spans="1:6" ht="15.75">
      <c r="A587" s="11" t="s">
        <v>5</v>
      </c>
    </row>
    <row r="588" spans="1:6" ht="15.75">
      <c r="A588" s="12" t="s">
        <v>42</v>
      </c>
      <c r="B588" t="s">
        <v>25</v>
      </c>
      <c r="C588" t="s">
        <v>26</v>
      </c>
    </row>
    <row r="589" spans="1:6" ht="15.75">
      <c r="A589" s="11" t="s">
        <v>6</v>
      </c>
    </row>
    <row r="590" spans="1:6" ht="15.75">
      <c r="A590" s="12" t="s">
        <v>38</v>
      </c>
      <c r="B590" t="s">
        <v>27</v>
      </c>
      <c r="C590" t="s">
        <v>39</v>
      </c>
      <c r="D590" t="s">
        <v>55</v>
      </c>
    </row>
    <row r="591" spans="1:6" ht="15.75">
      <c r="A591" s="4"/>
    </row>
    <row r="592" spans="1:6" ht="15.75">
      <c r="A592" s="11" t="s">
        <v>32</v>
      </c>
    </row>
    <row r="593" spans="1:6" ht="15.75">
      <c r="A593" s="11" t="s">
        <v>33</v>
      </c>
    </row>
    <row r="594" spans="1:6" ht="18.75">
      <c r="A594" s="5"/>
    </row>
    <row r="595" spans="1:6" ht="18.75">
      <c r="A595" s="7" t="s">
        <v>110</v>
      </c>
    </row>
    <row r="596" spans="1:6">
      <c r="A596" s="8" t="s">
        <v>107</v>
      </c>
    </row>
    <row r="597" spans="1:6">
      <c r="A597" s="6"/>
    </row>
    <row r="598" spans="1:6" ht="15.75">
      <c r="A598" s="2" t="s">
        <v>0</v>
      </c>
      <c r="B598" s="2" t="s">
        <v>99</v>
      </c>
      <c r="D598" s="3" t="s">
        <v>29</v>
      </c>
    </row>
    <row r="599" spans="1:6" ht="15.75">
      <c r="A599" s="9" t="s">
        <v>1</v>
      </c>
    </row>
    <row r="600" spans="1:6" ht="15.75">
      <c r="A600" s="10" t="s">
        <v>30</v>
      </c>
      <c r="B600" t="s">
        <v>7</v>
      </c>
      <c r="C600" t="s">
        <v>46</v>
      </c>
      <c r="D600" t="s">
        <v>9</v>
      </c>
      <c r="E600" t="s">
        <v>34</v>
      </c>
    </row>
    <row r="601" spans="1:6" ht="15.75">
      <c r="A601" s="9" t="s">
        <v>2</v>
      </c>
    </row>
    <row r="602" spans="1:6" ht="15.75">
      <c r="A602" s="10" t="s">
        <v>10</v>
      </c>
      <c r="B602" t="s">
        <v>11</v>
      </c>
      <c r="C602" t="s">
        <v>12</v>
      </c>
      <c r="D602" t="s">
        <v>13</v>
      </c>
      <c r="E602" t="s">
        <v>109</v>
      </c>
    </row>
    <row r="603" spans="1:6" ht="15.75">
      <c r="A603" s="10" t="s">
        <v>47</v>
      </c>
      <c r="B603" t="s">
        <v>15</v>
      </c>
      <c r="C603" t="s">
        <v>16</v>
      </c>
      <c r="D603" t="s">
        <v>17</v>
      </c>
    </row>
    <row r="604" spans="1:6" ht="15.75">
      <c r="A604" s="9" t="s">
        <v>3</v>
      </c>
    </row>
    <row r="605" spans="1:6" ht="15.75">
      <c r="A605" s="10" t="s">
        <v>48</v>
      </c>
      <c r="B605" t="s">
        <v>18</v>
      </c>
    </row>
    <row r="606" spans="1:6" ht="15.75">
      <c r="A606" s="10" t="s">
        <v>31</v>
      </c>
      <c r="B606" t="s">
        <v>19</v>
      </c>
    </row>
    <row r="607" spans="1:6" ht="15.75">
      <c r="A607" s="9" t="s">
        <v>4</v>
      </c>
    </row>
    <row r="608" spans="1:6" ht="15.75">
      <c r="A608" s="10" t="s">
        <v>20</v>
      </c>
      <c r="B608" t="s">
        <v>104</v>
      </c>
      <c r="C608" t="s">
        <v>22</v>
      </c>
      <c r="D608" t="s">
        <v>36</v>
      </c>
      <c r="E608" t="s">
        <v>23</v>
      </c>
      <c r="F608" t="s">
        <v>24</v>
      </c>
    </row>
    <row r="609" spans="1:5" ht="15.75">
      <c r="A609" s="11" t="s">
        <v>5</v>
      </c>
    </row>
    <row r="610" spans="1:5" ht="15.75">
      <c r="A610" s="12" t="s">
        <v>42</v>
      </c>
      <c r="B610" t="s">
        <v>25</v>
      </c>
      <c r="C610" t="s">
        <v>26</v>
      </c>
    </row>
    <row r="611" spans="1:5" ht="15.75">
      <c r="A611" s="11" t="s">
        <v>6</v>
      </c>
    </row>
    <row r="612" spans="1:5" ht="15.75">
      <c r="A612" s="12" t="s">
        <v>38</v>
      </c>
      <c r="B612" t="s">
        <v>27</v>
      </c>
      <c r="C612" t="s">
        <v>39</v>
      </c>
      <c r="D612" t="s">
        <v>55</v>
      </c>
    </row>
    <row r="613" spans="1:5" ht="15.75">
      <c r="A613" s="4"/>
    </row>
    <row r="614" spans="1:5" ht="15.75">
      <c r="A614" s="11" t="s">
        <v>32</v>
      </c>
    </row>
    <row r="615" spans="1:5" ht="15.75">
      <c r="A615" s="11" t="s">
        <v>33</v>
      </c>
    </row>
    <row r="616" spans="1:5" ht="18.75">
      <c r="A616" s="5"/>
    </row>
    <row r="617" spans="1:5" ht="18.75">
      <c r="A617" s="7" t="s">
        <v>110</v>
      </c>
    </row>
    <row r="618" spans="1:5">
      <c r="A618" s="8" t="s">
        <v>107</v>
      </c>
    </row>
    <row r="619" spans="1:5">
      <c r="A619" s="6"/>
    </row>
    <row r="620" spans="1:5" ht="15.75">
      <c r="A620" s="2" t="s">
        <v>0</v>
      </c>
      <c r="B620" s="2" t="s">
        <v>98</v>
      </c>
      <c r="D620" s="3" t="s">
        <v>100</v>
      </c>
    </row>
    <row r="621" spans="1:5" ht="15.75">
      <c r="A621" s="9" t="s">
        <v>1</v>
      </c>
    </row>
    <row r="622" spans="1:5" ht="15.75">
      <c r="A622" s="10" t="s">
        <v>30</v>
      </c>
      <c r="B622" t="s">
        <v>61</v>
      </c>
      <c r="C622" t="s">
        <v>8</v>
      </c>
      <c r="D622" t="s">
        <v>9</v>
      </c>
      <c r="E622" t="s">
        <v>34</v>
      </c>
    </row>
    <row r="623" spans="1:5" ht="15.75">
      <c r="A623" s="9" t="s">
        <v>2</v>
      </c>
    </row>
    <row r="624" spans="1:5" ht="15.75">
      <c r="A624" s="10" t="s">
        <v>58</v>
      </c>
      <c r="B624" t="s">
        <v>11</v>
      </c>
      <c r="C624" t="s">
        <v>12</v>
      </c>
      <c r="D624" t="s">
        <v>13</v>
      </c>
      <c r="E624" t="s">
        <v>109</v>
      </c>
    </row>
    <row r="625" spans="1:6" ht="15.75">
      <c r="A625" s="10" t="s">
        <v>14</v>
      </c>
      <c r="B625" t="s">
        <v>15</v>
      </c>
      <c r="C625" t="s">
        <v>16</v>
      </c>
      <c r="D625" t="s">
        <v>17</v>
      </c>
    </row>
    <row r="626" spans="1:6" ht="15.75">
      <c r="A626" s="9" t="s">
        <v>3</v>
      </c>
    </row>
    <row r="627" spans="1:6" ht="15.75">
      <c r="A627" s="10" t="s">
        <v>35</v>
      </c>
      <c r="B627" t="s">
        <v>52</v>
      </c>
    </row>
    <row r="628" spans="1:6" ht="15.75">
      <c r="A628" s="10" t="s">
        <v>31</v>
      </c>
      <c r="B628" t="s">
        <v>19</v>
      </c>
    </row>
    <row r="629" spans="1:6" ht="15.75">
      <c r="A629" s="9" t="s">
        <v>4</v>
      </c>
    </row>
    <row r="630" spans="1:6" ht="15.75">
      <c r="A630" s="10" t="s">
        <v>20</v>
      </c>
      <c r="B630" t="s">
        <v>104</v>
      </c>
      <c r="C630" t="s">
        <v>22</v>
      </c>
      <c r="D630" t="s">
        <v>36</v>
      </c>
      <c r="E630" t="s">
        <v>23</v>
      </c>
      <c r="F630" t="s">
        <v>24</v>
      </c>
    </row>
    <row r="631" spans="1:6" ht="15.75">
      <c r="A631" s="11" t="s">
        <v>5</v>
      </c>
    </row>
    <row r="632" spans="1:6" ht="15.75">
      <c r="A632" s="12" t="s">
        <v>42</v>
      </c>
      <c r="B632" t="s">
        <v>25</v>
      </c>
      <c r="C632" t="s">
        <v>26</v>
      </c>
    </row>
    <row r="633" spans="1:6" ht="15.75">
      <c r="A633" s="11" t="s">
        <v>6</v>
      </c>
    </row>
    <row r="634" spans="1:6" ht="15.75">
      <c r="A634" s="12" t="s">
        <v>38</v>
      </c>
      <c r="B634" t="s">
        <v>45</v>
      </c>
      <c r="C634" t="s">
        <v>39</v>
      </c>
      <c r="D634" t="s">
        <v>28</v>
      </c>
    </row>
    <row r="635" spans="1:6" ht="15.75">
      <c r="A635" s="4"/>
    </row>
    <row r="636" spans="1:6" ht="15.75">
      <c r="A636" s="11" t="s">
        <v>32</v>
      </c>
    </row>
    <row r="637" spans="1:6" ht="15.75">
      <c r="A637" s="11" t="s">
        <v>33</v>
      </c>
    </row>
    <row r="638" spans="1:6" ht="18.75">
      <c r="A638" s="5"/>
    </row>
    <row r="639" spans="1:6" ht="18.75">
      <c r="A639" s="7" t="s">
        <v>110</v>
      </c>
    </row>
    <row r="640" spans="1:6">
      <c r="A640" s="8" t="s">
        <v>107</v>
      </c>
    </row>
    <row r="641" spans="1:6">
      <c r="A641" s="6"/>
    </row>
    <row r="642" spans="1:6" ht="15.75">
      <c r="A642" s="2" t="s">
        <v>0</v>
      </c>
      <c r="B642" s="2" t="s">
        <v>99</v>
      </c>
      <c r="D642" s="3" t="s">
        <v>29</v>
      </c>
    </row>
    <row r="643" spans="1:6" ht="15.75">
      <c r="A643" s="9" t="s">
        <v>1</v>
      </c>
    </row>
    <row r="644" spans="1:6" ht="15.75">
      <c r="A644" s="10" t="s">
        <v>30</v>
      </c>
      <c r="B644" t="s">
        <v>61</v>
      </c>
      <c r="C644" t="s">
        <v>8</v>
      </c>
      <c r="D644" t="s">
        <v>9</v>
      </c>
      <c r="E644" t="s">
        <v>34</v>
      </c>
    </row>
    <row r="645" spans="1:6" ht="15.75">
      <c r="A645" s="9" t="s">
        <v>2</v>
      </c>
    </row>
    <row r="646" spans="1:6" ht="15.75">
      <c r="A646" s="10" t="s">
        <v>58</v>
      </c>
      <c r="B646" t="s">
        <v>11</v>
      </c>
      <c r="C646" t="s">
        <v>12</v>
      </c>
      <c r="D646" t="s">
        <v>13</v>
      </c>
      <c r="E646" t="s">
        <v>109</v>
      </c>
    </row>
    <row r="647" spans="1:6" ht="15.75">
      <c r="A647" s="10" t="s">
        <v>14</v>
      </c>
      <c r="B647" t="s">
        <v>15</v>
      </c>
      <c r="C647" t="s">
        <v>16</v>
      </c>
      <c r="D647" t="s">
        <v>17</v>
      </c>
    </row>
    <row r="648" spans="1:6" ht="15.75">
      <c r="A648" s="9" t="s">
        <v>3</v>
      </c>
    </row>
    <row r="649" spans="1:6" ht="15.75">
      <c r="A649" s="10" t="s">
        <v>48</v>
      </c>
      <c r="B649" t="s">
        <v>18</v>
      </c>
    </row>
    <row r="650" spans="1:6" ht="15.75">
      <c r="A650" s="10" t="s">
        <v>31</v>
      </c>
      <c r="B650" t="s">
        <v>19</v>
      </c>
    </row>
    <row r="651" spans="1:6" ht="15.75">
      <c r="A651" s="9" t="s">
        <v>4</v>
      </c>
    </row>
    <row r="652" spans="1:6" ht="15.75">
      <c r="A652" s="10" t="s">
        <v>20</v>
      </c>
      <c r="B652" t="s">
        <v>104</v>
      </c>
      <c r="C652" t="s">
        <v>22</v>
      </c>
      <c r="D652" t="s">
        <v>36</v>
      </c>
      <c r="E652" t="s">
        <v>23</v>
      </c>
      <c r="F652" t="s">
        <v>24</v>
      </c>
    </row>
    <row r="653" spans="1:6" ht="15.75">
      <c r="A653" s="11" t="s">
        <v>5</v>
      </c>
    </row>
    <row r="654" spans="1:6" ht="15.75">
      <c r="A654" s="12" t="s">
        <v>42</v>
      </c>
      <c r="B654" t="s">
        <v>25</v>
      </c>
      <c r="C654" t="s">
        <v>26</v>
      </c>
    </row>
    <row r="655" spans="1:6" ht="15.75">
      <c r="A655" s="11" t="s">
        <v>6</v>
      </c>
    </row>
    <row r="656" spans="1:6" ht="15.75">
      <c r="A656" s="12" t="s">
        <v>38</v>
      </c>
      <c r="B656" t="s">
        <v>45</v>
      </c>
      <c r="C656" t="s">
        <v>39</v>
      </c>
      <c r="D656" t="s">
        <v>28</v>
      </c>
    </row>
    <row r="657" spans="1:5" ht="15.75">
      <c r="A657" s="4"/>
    </row>
    <row r="658" spans="1:5" ht="15.75">
      <c r="A658" s="11" t="s">
        <v>32</v>
      </c>
    </row>
    <row r="659" spans="1:5" ht="15.75">
      <c r="A659" s="11" t="s">
        <v>33</v>
      </c>
    </row>
    <row r="660" spans="1:5" ht="18.75">
      <c r="A660" s="5"/>
    </row>
    <row r="661" spans="1:5" ht="18.75">
      <c r="A661" s="7" t="s">
        <v>110</v>
      </c>
    </row>
    <row r="662" spans="1:5">
      <c r="A662" s="8" t="s">
        <v>107</v>
      </c>
    </row>
    <row r="663" spans="1:5">
      <c r="A663" s="6"/>
    </row>
    <row r="664" spans="1:5" ht="15.75">
      <c r="A664" s="2" t="s">
        <v>0</v>
      </c>
      <c r="B664" s="2" t="s">
        <v>99</v>
      </c>
      <c r="D664" s="3" t="s">
        <v>29</v>
      </c>
    </row>
    <row r="665" spans="1:5" ht="15.75">
      <c r="A665" s="9" t="s">
        <v>1</v>
      </c>
    </row>
    <row r="666" spans="1:5" ht="15.75">
      <c r="A666" s="10" t="s">
        <v>30</v>
      </c>
      <c r="B666" t="s">
        <v>7</v>
      </c>
      <c r="C666" t="s">
        <v>8</v>
      </c>
      <c r="D666" t="s">
        <v>102</v>
      </c>
      <c r="E666" t="s">
        <v>34</v>
      </c>
    </row>
    <row r="667" spans="1:5" ht="15.75">
      <c r="A667" s="9" t="s">
        <v>2</v>
      </c>
    </row>
    <row r="668" spans="1:5" ht="15.75">
      <c r="A668" s="10" t="s">
        <v>10</v>
      </c>
      <c r="B668" t="s">
        <v>11</v>
      </c>
      <c r="C668" t="s">
        <v>12</v>
      </c>
      <c r="D668" t="s">
        <v>13</v>
      </c>
      <c r="E668" t="s">
        <v>109</v>
      </c>
    </row>
    <row r="669" spans="1:5" ht="15.75">
      <c r="A669" s="10" t="s">
        <v>14</v>
      </c>
      <c r="B669" t="s">
        <v>105</v>
      </c>
      <c r="C669" t="s">
        <v>16</v>
      </c>
      <c r="D669" t="s">
        <v>17</v>
      </c>
    </row>
    <row r="670" spans="1:5" ht="15.75">
      <c r="A670" s="9" t="s">
        <v>3</v>
      </c>
    </row>
    <row r="671" spans="1:5" ht="15.75">
      <c r="A671" s="10" t="s">
        <v>35</v>
      </c>
      <c r="B671" t="s">
        <v>18</v>
      </c>
    </row>
    <row r="672" spans="1:5" ht="15.75">
      <c r="A672" s="10" t="s">
        <v>114</v>
      </c>
      <c r="B672" t="s">
        <v>19</v>
      </c>
    </row>
    <row r="673" spans="1:6" ht="15.75">
      <c r="A673" s="9" t="s">
        <v>4</v>
      </c>
    </row>
    <row r="674" spans="1:6" ht="15.75">
      <c r="A674" s="10" t="s">
        <v>20</v>
      </c>
      <c r="B674" t="s">
        <v>104</v>
      </c>
      <c r="C674" t="s">
        <v>22</v>
      </c>
      <c r="D674" t="s">
        <v>36</v>
      </c>
      <c r="E674" t="s">
        <v>23</v>
      </c>
      <c r="F674" t="s">
        <v>24</v>
      </c>
    </row>
    <row r="675" spans="1:6" ht="15.75">
      <c r="A675" s="11" t="s">
        <v>5</v>
      </c>
    </row>
    <row r="676" spans="1:6" ht="15.75">
      <c r="A676" s="12" t="s">
        <v>42</v>
      </c>
      <c r="B676" t="s">
        <v>25</v>
      </c>
      <c r="C676" t="s">
        <v>26</v>
      </c>
    </row>
    <row r="677" spans="1:6" ht="15.75">
      <c r="A677" s="11" t="s">
        <v>6</v>
      </c>
    </row>
    <row r="678" spans="1:6" ht="15.75">
      <c r="A678" s="12" t="s">
        <v>38</v>
      </c>
      <c r="B678" t="s">
        <v>45</v>
      </c>
      <c r="C678" t="s">
        <v>39</v>
      </c>
      <c r="D678" t="s">
        <v>28</v>
      </c>
    </row>
    <row r="679" spans="1:6" ht="15.75">
      <c r="A679" s="4"/>
    </row>
    <row r="680" spans="1:6" ht="15.75">
      <c r="A680" s="11" t="s">
        <v>32</v>
      </c>
    </row>
    <row r="681" spans="1:6" ht="15.75">
      <c r="A681" s="11" t="s">
        <v>33</v>
      </c>
    </row>
    <row r="682" spans="1:6" ht="18.75">
      <c r="A682" s="5"/>
    </row>
    <row r="683" spans="1:6" ht="18.75">
      <c r="A683" s="7" t="s">
        <v>110</v>
      </c>
    </row>
    <row r="684" spans="1:6">
      <c r="A684" s="8" t="s">
        <v>107</v>
      </c>
    </row>
    <row r="685" spans="1:6">
      <c r="A685" s="6"/>
    </row>
    <row r="686" spans="1:6" ht="15.75">
      <c r="A686" s="2" t="s">
        <v>0</v>
      </c>
      <c r="B686" s="2" t="s">
        <v>99</v>
      </c>
      <c r="D686" s="3" t="s">
        <v>29</v>
      </c>
    </row>
    <row r="687" spans="1:6" ht="15.75">
      <c r="A687" s="9" t="s">
        <v>1</v>
      </c>
    </row>
    <row r="688" spans="1:6" ht="15.75">
      <c r="A688" s="10" t="s">
        <v>30</v>
      </c>
      <c r="B688" t="s">
        <v>7</v>
      </c>
      <c r="C688" t="s">
        <v>8</v>
      </c>
      <c r="D688" t="s">
        <v>9</v>
      </c>
      <c r="E688" t="s">
        <v>40</v>
      </c>
    </row>
    <row r="689" spans="1:6" ht="15.75">
      <c r="A689" s="9" t="s">
        <v>2</v>
      </c>
    </row>
    <row r="690" spans="1:6" ht="15.75">
      <c r="A690" s="10" t="s">
        <v>10</v>
      </c>
      <c r="B690" t="s">
        <v>62</v>
      </c>
      <c r="C690" t="s">
        <v>12</v>
      </c>
      <c r="D690" t="s">
        <v>13</v>
      </c>
      <c r="E690" t="s">
        <v>109</v>
      </c>
    </row>
    <row r="691" spans="1:6" ht="15.75">
      <c r="A691" s="10" t="s">
        <v>14</v>
      </c>
      <c r="B691" t="s">
        <v>15</v>
      </c>
      <c r="C691" t="s">
        <v>16</v>
      </c>
      <c r="D691" t="s">
        <v>17</v>
      </c>
    </row>
    <row r="692" spans="1:6" ht="15.75">
      <c r="A692" s="9" t="s">
        <v>3</v>
      </c>
    </row>
    <row r="693" spans="1:6" ht="15.75">
      <c r="A693" s="10" t="s">
        <v>35</v>
      </c>
      <c r="B693" t="s">
        <v>52</v>
      </c>
    </row>
    <row r="694" spans="1:6" ht="15.75">
      <c r="A694" s="10" t="s">
        <v>31</v>
      </c>
      <c r="B694" t="s">
        <v>19</v>
      </c>
    </row>
    <row r="695" spans="1:6" ht="15.75">
      <c r="A695" s="9" t="s">
        <v>4</v>
      </c>
    </row>
    <row r="696" spans="1:6" ht="15.75">
      <c r="A696" s="10" t="s">
        <v>20</v>
      </c>
      <c r="B696" t="s">
        <v>21</v>
      </c>
      <c r="C696" t="s">
        <v>53</v>
      </c>
      <c r="D696" t="s">
        <v>36</v>
      </c>
      <c r="E696" t="s">
        <v>23</v>
      </c>
      <c r="F696" t="s">
        <v>24</v>
      </c>
    </row>
    <row r="697" spans="1:6" ht="15.75">
      <c r="A697" s="11" t="s">
        <v>5</v>
      </c>
    </row>
    <row r="698" spans="1:6" ht="15.75">
      <c r="A698" s="12" t="s">
        <v>37</v>
      </c>
      <c r="B698" t="s">
        <v>25</v>
      </c>
      <c r="C698" t="s">
        <v>49</v>
      </c>
    </row>
    <row r="699" spans="1:6" ht="15.75">
      <c r="A699" s="11" t="s">
        <v>6</v>
      </c>
    </row>
    <row r="700" spans="1:6" ht="15.75">
      <c r="A700" s="12" t="s">
        <v>38</v>
      </c>
      <c r="B700" t="s">
        <v>45</v>
      </c>
      <c r="C700" t="s">
        <v>39</v>
      </c>
      <c r="D700" t="s">
        <v>28</v>
      </c>
    </row>
    <row r="701" spans="1:6" ht="15.75">
      <c r="A701" s="4"/>
    </row>
    <row r="702" spans="1:6" ht="15.75">
      <c r="A702" s="11" t="s">
        <v>32</v>
      </c>
    </row>
    <row r="703" spans="1:6" ht="15.75">
      <c r="A703" s="11" t="s">
        <v>33</v>
      </c>
    </row>
    <row r="704" spans="1:6" ht="18.75">
      <c r="A704" s="5"/>
    </row>
    <row r="705" spans="1:6" ht="18.75">
      <c r="A705" s="7" t="s">
        <v>110</v>
      </c>
    </row>
    <row r="706" spans="1:6">
      <c r="A706" s="8" t="s">
        <v>107</v>
      </c>
    </row>
    <row r="707" spans="1:6">
      <c r="A707" s="6"/>
    </row>
    <row r="708" spans="1:6" ht="15.75">
      <c r="A708" s="2" t="s">
        <v>0</v>
      </c>
      <c r="B708" s="2" t="s">
        <v>98</v>
      </c>
      <c r="D708" s="3" t="s">
        <v>100</v>
      </c>
    </row>
    <row r="709" spans="1:6" ht="15.75">
      <c r="A709" s="9" t="s">
        <v>1</v>
      </c>
    </row>
    <row r="710" spans="1:6" ht="15.75">
      <c r="A710" s="10" t="s">
        <v>30</v>
      </c>
      <c r="B710" t="s">
        <v>7</v>
      </c>
      <c r="C710" t="s">
        <v>101</v>
      </c>
      <c r="D710" t="s">
        <v>102</v>
      </c>
      <c r="E710" t="s">
        <v>34</v>
      </c>
    </row>
    <row r="711" spans="1:6" ht="15.75">
      <c r="A711" s="9" t="s">
        <v>2</v>
      </c>
    </row>
    <row r="712" spans="1:6" ht="15.75">
      <c r="A712" s="10" t="s">
        <v>10</v>
      </c>
      <c r="B712" t="s">
        <v>62</v>
      </c>
      <c r="C712" t="s">
        <v>12</v>
      </c>
      <c r="D712" t="s">
        <v>13</v>
      </c>
      <c r="E712" t="s">
        <v>109</v>
      </c>
    </row>
    <row r="713" spans="1:6" ht="15.75">
      <c r="A713" s="10" t="s">
        <v>14</v>
      </c>
      <c r="B713" t="s">
        <v>15</v>
      </c>
      <c r="C713" t="s">
        <v>16</v>
      </c>
      <c r="D713" t="s">
        <v>17</v>
      </c>
    </row>
    <row r="714" spans="1:6" ht="15.75">
      <c r="A714" s="9" t="s">
        <v>3</v>
      </c>
    </row>
    <row r="715" spans="1:6" ht="15.75">
      <c r="A715" s="10" t="s">
        <v>35</v>
      </c>
      <c r="B715" t="s">
        <v>52</v>
      </c>
    </row>
    <row r="716" spans="1:6" ht="15.75">
      <c r="A716" s="10" t="s">
        <v>31</v>
      </c>
      <c r="B716" t="s">
        <v>19</v>
      </c>
    </row>
    <row r="717" spans="1:6" ht="15.75">
      <c r="A717" s="9" t="s">
        <v>4</v>
      </c>
    </row>
    <row r="718" spans="1:6" ht="15.75">
      <c r="A718" s="10" t="s">
        <v>20</v>
      </c>
      <c r="B718" t="s">
        <v>104</v>
      </c>
      <c r="C718" t="s">
        <v>22</v>
      </c>
      <c r="D718" t="s">
        <v>36</v>
      </c>
      <c r="E718" t="s">
        <v>23</v>
      </c>
      <c r="F718" t="s">
        <v>24</v>
      </c>
    </row>
    <row r="719" spans="1:6" ht="15.75">
      <c r="A719" s="11" t="s">
        <v>5</v>
      </c>
    </row>
    <row r="720" spans="1:6" ht="15.75">
      <c r="A720" s="12" t="s">
        <v>37</v>
      </c>
      <c r="B720" t="s">
        <v>25</v>
      </c>
      <c r="C720" t="s">
        <v>49</v>
      </c>
    </row>
    <row r="721" spans="1:5" ht="15.75">
      <c r="A721" s="11" t="s">
        <v>6</v>
      </c>
    </row>
    <row r="722" spans="1:5" ht="15.75">
      <c r="A722" s="12" t="s">
        <v>38</v>
      </c>
      <c r="B722" t="s">
        <v>45</v>
      </c>
      <c r="C722" t="s">
        <v>39</v>
      </c>
      <c r="D722" t="s">
        <v>28</v>
      </c>
    </row>
    <row r="723" spans="1:5" ht="15.75">
      <c r="A723" s="4"/>
    </row>
    <row r="724" spans="1:5" ht="15.75">
      <c r="A724" s="11" t="s">
        <v>32</v>
      </c>
    </row>
    <row r="725" spans="1:5" ht="15.75">
      <c r="A725" s="11" t="s">
        <v>33</v>
      </c>
    </row>
    <row r="726" spans="1:5" ht="18.75">
      <c r="A726" s="5"/>
    </row>
    <row r="727" spans="1:5" ht="18.75">
      <c r="A727" s="7" t="s">
        <v>110</v>
      </c>
    </row>
    <row r="728" spans="1:5">
      <c r="A728" s="8" t="s">
        <v>107</v>
      </c>
    </row>
    <row r="729" spans="1:5">
      <c r="A729" s="6"/>
    </row>
    <row r="730" spans="1:5" ht="15.75">
      <c r="A730" s="2" t="s">
        <v>0</v>
      </c>
      <c r="B730" s="2" t="s">
        <v>99</v>
      </c>
      <c r="D730" s="3" t="s">
        <v>29</v>
      </c>
    </row>
    <row r="731" spans="1:5" ht="15.75">
      <c r="A731" s="9" t="s">
        <v>1</v>
      </c>
    </row>
    <row r="732" spans="1:5" ht="15.75">
      <c r="A732" s="10" t="s">
        <v>30</v>
      </c>
      <c r="B732" t="s">
        <v>7</v>
      </c>
      <c r="C732" t="s">
        <v>46</v>
      </c>
      <c r="D732" t="s">
        <v>9</v>
      </c>
      <c r="E732" t="s">
        <v>34</v>
      </c>
    </row>
    <row r="733" spans="1:5" ht="15.75">
      <c r="A733" s="9" t="s">
        <v>2</v>
      </c>
    </row>
    <row r="734" spans="1:5" ht="15.75">
      <c r="A734" s="10" t="s">
        <v>10</v>
      </c>
      <c r="B734" t="s">
        <v>11</v>
      </c>
      <c r="C734" t="s">
        <v>12</v>
      </c>
      <c r="D734" t="s">
        <v>13</v>
      </c>
      <c r="E734" t="s">
        <v>109</v>
      </c>
    </row>
    <row r="735" spans="1:5" ht="15.75">
      <c r="A735" s="10" t="s">
        <v>47</v>
      </c>
      <c r="B735" t="s">
        <v>15</v>
      </c>
      <c r="C735" t="s">
        <v>16</v>
      </c>
      <c r="D735" t="s">
        <v>17</v>
      </c>
    </row>
    <row r="736" spans="1:5" ht="15.75">
      <c r="A736" s="9" t="s">
        <v>3</v>
      </c>
    </row>
    <row r="737" spans="1:6" ht="15.75">
      <c r="A737" s="10" t="s">
        <v>35</v>
      </c>
      <c r="B737" t="s">
        <v>52</v>
      </c>
    </row>
    <row r="738" spans="1:6" ht="15.75">
      <c r="A738" s="10" t="s">
        <v>31</v>
      </c>
      <c r="B738" t="s">
        <v>19</v>
      </c>
    </row>
    <row r="739" spans="1:6" ht="15.75">
      <c r="A739" s="9" t="s">
        <v>4</v>
      </c>
    </row>
    <row r="740" spans="1:6" ht="15.75">
      <c r="A740" s="10" t="s">
        <v>20</v>
      </c>
      <c r="B740" t="s">
        <v>104</v>
      </c>
      <c r="C740" t="s">
        <v>22</v>
      </c>
      <c r="D740" t="s">
        <v>36</v>
      </c>
      <c r="E740" t="s">
        <v>23</v>
      </c>
      <c r="F740" t="s">
        <v>24</v>
      </c>
    </row>
    <row r="741" spans="1:6" ht="15.75">
      <c r="A741" s="11" t="s">
        <v>5</v>
      </c>
    </row>
    <row r="742" spans="1:6" ht="15.75">
      <c r="A742" s="12" t="s">
        <v>42</v>
      </c>
      <c r="B742" t="s">
        <v>25</v>
      </c>
      <c r="C742" t="s">
        <v>26</v>
      </c>
    </row>
    <row r="743" spans="1:6" ht="15.75">
      <c r="A743" s="11" t="s">
        <v>6</v>
      </c>
    </row>
    <row r="744" spans="1:6" ht="15.75">
      <c r="A744" s="12" t="s">
        <v>38</v>
      </c>
      <c r="B744" t="s">
        <v>45</v>
      </c>
      <c r="C744" t="s">
        <v>39</v>
      </c>
      <c r="D744" t="s">
        <v>28</v>
      </c>
    </row>
    <row r="745" spans="1:6" ht="15.75">
      <c r="A745" s="4"/>
    </row>
    <row r="746" spans="1:6" ht="15.75">
      <c r="A746" s="11" t="s">
        <v>32</v>
      </c>
    </row>
    <row r="747" spans="1:6" ht="15.75">
      <c r="A747" s="11" t="s">
        <v>33</v>
      </c>
    </row>
    <row r="748" spans="1:6" ht="18.75">
      <c r="A748" s="5"/>
    </row>
    <row r="749" spans="1:6" ht="18.75">
      <c r="A749" s="7" t="s">
        <v>110</v>
      </c>
    </row>
    <row r="750" spans="1:6">
      <c r="A750" s="8" t="s">
        <v>107</v>
      </c>
    </row>
    <row r="751" spans="1:6">
      <c r="A751" s="6"/>
    </row>
    <row r="752" spans="1:6" ht="15.75">
      <c r="A752" s="2" t="s">
        <v>0</v>
      </c>
      <c r="B752" s="2" t="s">
        <v>99</v>
      </c>
      <c r="D752" s="3" t="s">
        <v>29</v>
      </c>
    </row>
    <row r="753" spans="1:6" ht="15.75">
      <c r="A753" s="9" t="s">
        <v>1</v>
      </c>
    </row>
    <row r="754" spans="1:6" ht="15.75">
      <c r="A754" s="10" t="s">
        <v>30</v>
      </c>
      <c r="B754" t="s">
        <v>61</v>
      </c>
      <c r="C754" t="s">
        <v>8</v>
      </c>
      <c r="D754" t="s">
        <v>9</v>
      </c>
      <c r="E754" t="s">
        <v>34</v>
      </c>
    </row>
    <row r="755" spans="1:6" ht="15.75">
      <c r="A755" s="9" t="s">
        <v>2</v>
      </c>
    </row>
    <row r="756" spans="1:6" ht="15.75">
      <c r="A756" s="10" t="s">
        <v>58</v>
      </c>
      <c r="B756" t="s">
        <v>11</v>
      </c>
      <c r="C756" t="s">
        <v>12</v>
      </c>
      <c r="D756" t="s">
        <v>13</v>
      </c>
      <c r="E756" t="s">
        <v>109</v>
      </c>
    </row>
    <row r="757" spans="1:6" ht="15.75">
      <c r="A757" s="10" t="s">
        <v>47</v>
      </c>
      <c r="B757" t="s">
        <v>15</v>
      </c>
      <c r="C757" t="s">
        <v>16</v>
      </c>
      <c r="D757" t="s">
        <v>17</v>
      </c>
    </row>
    <row r="758" spans="1:6" ht="15.75">
      <c r="A758" s="9" t="s">
        <v>3</v>
      </c>
    </row>
    <row r="759" spans="1:6" ht="15.75">
      <c r="A759" s="10" t="s">
        <v>48</v>
      </c>
      <c r="B759" t="s">
        <v>18</v>
      </c>
    </row>
    <row r="760" spans="1:6" ht="15.75">
      <c r="A760" s="10" t="s">
        <v>31</v>
      </c>
      <c r="B760" t="s">
        <v>19</v>
      </c>
    </row>
    <row r="761" spans="1:6" ht="15.75">
      <c r="A761" s="9" t="s">
        <v>4</v>
      </c>
    </row>
    <row r="762" spans="1:6" ht="15.75">
      <c r="A762" s="10" t="s">
        <v>20</v>
      </c>
      <c r="B762" t="s">
        <v>21</v>
      </c>
      <c r="C762" t="s">
        <v>22</v>
      </c>
      <c r="D762" t="s">
        <v>36</v>
      </c>
      <c r="E762" t="s">
        <v>23</v>
      </c>
      <c r="F762" t="s">
        <v>64</v>
      </c>
    </row>
    <row r="763" spans="1:6" ht="15.75">
      <c r="A763" s="11" t="s">
        <v>5</v>
      </c>
    </row>
    <row r="764" spans="1:6" ht="15.75">
      <c r="A764" s="12" t="s">
        <v>42</v>
      </c>
      <c r="B764" t="s">
        <v>25</v>
      </c>
      <c r="C764" t="s">
        <v>26</v>
      </c>
    </row>
    <row r="765" spans="1:6" ht="15.75">
      <c r="A765" s="11" t="s">
        <v>6</v>
      </c>
    </row>
    <row r="766" spans="1:6" ht="15.75">
      <c r="A766" s="12" t="s">
        <v>38</v>
      </c>
      <c r="B766" t="s">
        <v>45</v>
      </c>
      <c r="C766" t="s">
        <v>39</v>
      </c>
      <c r="D766" t="s">
        <v>28</v>
      </c>
    </row>
    <row r="767" spans="1:6" ht="15.75">
      <c r="A767" s="4"/>
    </row>
    <row r="768" spans="1:6" ht="15.75">
      <c r="A768" s="11" t="s">
        <v>32</v>
      </c>
    </row>
    <row r="769" spans="1:6" ht="15.75">
      <c r="A769" s="11" t="s">
        <v>33</v>
      </c>
    </row>
    <row r="770" spans="1:6" ht="18.75">
      <c r="A770" s="5"/>
    </row>
    <row r="771" spans="1:6" ht="18.75">
      <c r="A771" s="7" t="s">
        <v>110</v>
      </c>
    </row>
    <row r="772" spans="1:6">
      <c r="A772" s="8" t="s">
        <v>107</v>
      </c>
    </row>
    <row r="773" spans="1:6">
      <c r="A773" s="6"/>
    </row>
    <row r="774" spans="1:6" ht="15.75">
      <c r="A774" s="2" t="s">
        <v>0</v>
      </c>
      <c r="B774" s="2" t="s">
        <v>99</v>
      </c>
      <c r="D774" s="3" t="s">
        <v>29</v>
      </c>
    </row>
    <row r="775" spans="1:6" ht="15.75">
      <c r="A775" s="9" t="s">
        <v>1</v>
      </c>
    </row>
    <row r="776" spans="1:6" ht="15.75">
      <c r="A776" s="10" t="s">
        <v>30</v>
      </c>
      <c r="B776" t="s">
        <v>7</v>
      </c>
      <c r="C776" t="s">
        <v>46</v>
      </c>
      <c r="D776" t="s">
        <v>9</v>
      </c>
      <c r="E776" t="s">
        <v>34</v>
      </c>
    </row>
    <row r="777" spans="1:6" ht="15.75">
      <c r="A777" s="9" t="s">
        <v>2</v>
      </c>
    </row>
    <row r="778" spans="1:6" ht="15.75">
      <c r="A778" s="10" t="s">
        <v>10</v>
      </c>
      <c r="B778" t="s">
        <v>11</v>
      </c>
      <c r="C778" t="s">
        <v>12</v>
      </c>
      <c r="D778" t="s">
        <v>59</v>
      </c>
      <c r="E778" t="s">
        <v>108</v>
      </c>
    </row>
    <row r="779" spans="1:6" ht="15.75">
      <c r="A779" s="10" t="s">
        <v>14</v>
      </c>
      <c r="B779" t="s">
        <v>15</v>
      </c>
      <c r="C779" t="s">
        <v>16</v>
      </c>
      <c r="D779" t="s">
        <v>17</v>
      </c>
    </row>
    <row r="780" spans="1:6" ht="15.75">
      <c r="A780" s="9" t="s">
        <v>3</v>
      </c>
    </row>
    <row r="781" spans="1:6" ht="15.75">
      <c r="A781" s="10" t="s">
        <v>48</v>
      </c>
      <c r="B781" t="s">
        <v>18</v>
      </c>
    </row>
    <row r="782" spans="1:6" ht="15.75">
      <c r="A782" s="10" t="s">
        <v>31</v>
      </c>
      <c r="B782" t="s">
        <v>19</v>
      </c>
    </row>
    <row r="783" spans="1:6" ht="15.75">
      <c r="A783" s="9" t="s">
        <v>4</v>
      </c>
    </row>
    <row r="784" spans="1:6" ht="15.75">
      <c r="A784" s="10" t="s">
        <v>20</v>
      </c>
      <c r="B784" t="s">
        <v>104</v>
      </c>
      <c r="C784" t="s">
        <v>22</v>
      </c>
      <c r="D784" t="s">
        <v>36</v>
      </c>
      <c r="E784" t="s">
        <v>23</v>
      </c>
      <c r="F784" t="s">
        <v>24</v>
      </c>
    </row>
    <row r="785" spans="1:5" ht="15.75">
      <c r="A785" s="11" t="s">
        <v>5</v>
      </c>
    </row>
    <row r="786" spans="1:5" ht="15.75">
      <c r="A786" s="12" t="s">
        <v>42</v>
      </c>
      <c r="B786" t="s">
        <v>25</v>
      </c>
      <c r="C786" t="s">
        <v>26</v>
      </c>
    </row>
    <row r="787" spans="1:5" ht="15.75">
      <c r="A787" s="11" t="s">
        <v>6</v>
      </c>
    </row>
    <row r="788" spans="1:5" ht="15.75">
      <c r="A788" s="12" t="s">
        <v>38</v>
      </c>
      <c r="B788" t="s">
        <v>45</v>
      </c>
      <c r="C788" t="s">
        <v>39</v>
      </c>
      <c r="D788" t="s">
        <v>28</v>
      </c>
    </row>
    <row r="789" spans="1:5" ht="15.75">
      <c r="A789" s="4"/>
    </row>
    <row r="790" spans="1:5" ht="15.75">
      <c r="A790" s="11" t="s">
        <v>32</v>
      </c>
    </row>
    <row r="791" spans="1:5" ht="15.75">
      <c r="A791" s="11" t="s">
        <v>33</v>
      </c>
    </row>
    <row r="792" spans="1:5" ht="18.75">
      <c r="A792" s="5"/>
    </row>
    <row r="793" spans="1:5" ht="18.75">
      <c r="A793" s="7" t="s">
        <v>110</v>
      </c>
    </row>
    <row r="794" spans="1:5">
      <c r="A794" s="8" t="s">
        <v>107</v>
      </c>
    </row>
    <row r="795" spans="1:5">
      <c r="A795" s="6"/>
    </row>
    <row r="796" spans="1:5" ht="15.75">
      <c r="A796" s="2" t="s">
        <v>0</v>
      </c>
      <c r="B796" s="2" t="s">
        <v>98</v>
      </c>
      <c r="D796" s="3" t="s">
        <v>100</v>
      </c>
    </row>
    <row r="797" spans="1:5" ht="15.75">
      <c r="A797" s="9" t="s">
        <v>1</v>
      </c>
    </row>
    <row r="798" spans="1:5" ht="15.75">
      <c r="A798" s="10" t="s">
        <v>30</v>
      </c>
      <c r="B798" t="s">
        <v>61</v>
      </c>
      <c r="C798" t="s">
        <v>8</v>
      </c>
      <c r="D798" t="s">
        <v>9</v>
      </c>
      <c r="E798" t="s">
        <v>34</v>
      </c>
    </row>
    <row r="799" spans="1:5" ht="15.75">
      <c r="A799" s="9" t="s">
        <v>2</v>
      </c>
    </row>
    <row r="800" spans="1:5" ht="15.75">
      <c r="A800" s="10" t="s">
        <v>58</v>
      </c>
      <c r="B800" t="s">
        <v>11</v>
      </c>
      <c r="C800" t="s">
        <v>12</v>
      </c>
      <c r="D800" t="s">
        <v>13</v>
      </c>
      <c r="E800" t="s">
        <v>109</v>
      </c>
    </row>
    <row r="801" spans="1:6" ht="15.75">
      <c r="A801" s="10" t="s">
        <v>14</v>
      </c>
      <c r="B801" t="s">
        <v>15</v>
      </c>
      <c r="C801" t="s">
        <v>16</v>
      </c>
      <c r="D801" t="s">
        <v>17</v>
      </c>
    </row>
    <row r="802" spans="1:6" ht="15.75">
      <c r="A802" s="9" t="s">
        <v>3</v>
      </c>
    </row>
    <row r="803" spans="1:6" ht="15.75">
      <c r="A803" s="10" t="s">
        <v>35</v>
      </c>
      <c r="B803" t="s">
        <v>18</v>
      </c>
    </row>
    <row r="804" spans="1:6" ht="15.75">
      <c r="A804" s="10" t="s">
        <v>31</v>
      </c>
      <c r="B804" t="s">
        <v>106</v>
      </c>
    </row>
    <row r="805" spans="1:6" ht="15.75">
      <c r="A805" s="9" t="s">
        <v>4</v>
      </c>
    </row>
    <row r="806" spans="1:6" ht="15.75">
      <c r="A806" s="10" t="s">
        <v>20</v>
      </c>
      <c r="B806" t="s">
        <v>104</v>
      </c>
      <c r="C806" t="s">
        <v>22</v>
      </c>
      <c r="D806" t="s">
        <v>36</v>
      </c>
      <c r="E806" t="s">
        <v>23</v>
      </c>
      <c r="F806" t="s">
        <v>24</v>
      </c>
    </row>
    <row r="807" spans="1:6" ht="15.75">
      <c r="A807" s="11" t="s">
        <v>5</v>
      </c>
    </row>
    <row r="808" spans="1:6" ht="15.75">
      <c r="A808" s="12" t="s">
        <v>42</v>
      </c>
      <c r="B808" t="s">
        <v>25</v>
      </c>
      <c r="C808" t="s">
        <v>26</v>
      </c>
    </row>
    <row r="809" spans="1:6" ht="15.75">
      <c r="A809" s="11" t="s">
        <v>6</v>
      </c>
    </row>
    <row r="810" spans="1:6" ht="15.75">
      <c r="A810" s="12" t="s">
        <v>43</v>
      </c>
      <c r="B810" t="s">
        <v>27</v>
      </c>
      <c r="C810" t="s">
        <v>39</v>
      </c>
      <c r="D810" t="s">
        <v>28</v>
      </c>
    </row>
    <row r="811" spans="1:6" ht="15.75">
      <c r="A811" s="4"/>
    </row>
    <row r="812" spans="1:6" ht="15.75">
      <c r="A812" s="11" t="s">
        <v>32</v>
      </c>
    </row>
    <row r="813" spans="1:6" ht="15.75">
      <c r="A813" s="11" t="s">
        <v>33</v>
      </c>
    </row>
    <row r="814" spans="1:6" ht="18.75">
      <c r="A814" s="5"/>
    </row>
    <row r="815" spans="1:6" ht="18.75">
      <c r="A815" s="7" t="s">
        <v>110</v>
      </c>
    </row>
    <row r="816" spans="1:6">
      <c r="A816" s="8" t="s">
        <v>107</v>
      </c>
    </row>
    <row r="817" spans="1:6">
      <c r="A817" s="6"/>
    </row>
    <row r="818" spans="1:6" ht="15.75">
      <c r="A818" s="2" t="s">
        <v>0</v>
      </c>
      <c r="B818" s="2" t="s">
        <v>99</v>
      </c>
      <c r="D818" s="3" t="s">
        <v>29</v>
      </c>
    </row>
    <row r="819" spans="1:6" ht="15.75">
      <c r="A819" s="9" t="s">
        <v>1</v>
      </c>
    </row>
    <row r="820" spans="1:6" ht="15.75">
      <c r="A820" s="10" t="s">
        <v>30</v>
      </c>
      <c r="B820" t="s">
        <v>61</v>
      </c>
      <c r="C820" t="s">
        <v>8</v>
      </c>
      <c r="D820" t="s">
        <v>9</v>
      </c>
      <c r="E820" t="s">
        <v>34</v>
      </c>
    </row>
    <row r="821" spans="1:6" ht="15.75">
      <c r="A821" s="9" t="s">
        <v>2</v>
      </c>
    </row>
    <row r="822" spans="1:6" ht="15.75">
      <c r="A822" s="10" t="s">
        <v>58</v>
      </c>
      <c r="B822" t="s">
        <v>11</v>
      </c>
      <c r="C822" t="s">
        <v>12</v>
      </c>
      <c r="D822" t="s">
        <v>13</v>
      </c>
      <c r="E822" t="s">
        <v>109</v>
      </c>
    </row>
    <row r="823" spans="1:6" ht="15.75">
      <c r="A823" s="10" t="s">
        <v>14</v>
      </c>
      <c r="B823" t="s">
        <v>15</v>
      </c>
      <c r="C823" t="s">
        <v>16</v>
      </c>
      <c r="D823" t="s">
        <v>17</v>
      </c>
    </row>
    <row r="824" spans="1:6" ht="15.75">
      <c r="A824" s="9" t="s">
        <v>3</v>
      </c>
    </row>
    <row r="825" spans="1:6" ht="15.75">
      <c r="A825" s="10" t="s">
        <v>35</v>
      </c>
      <c r="B825" t="s">
        <v>18</v>
      </c>
    </row>
    <row r="826" spans="1:6" ht="15.75">
      <c r="A826" s="10" t="s">
        <v>31</v>
      </c>
      <c r="B826" t="s">
        <v>63</v>
      </c>
    </row>
    <row r="827" spans="1:6" ht="15.75">
      <c r="A827" s="9" t="s">
        <v>4</v>
      </c>
    </row>
    <row r="828" spans="1:6" ht="15.75">
      <c r="A828" s="10" t="s">
        <v>20</v>
      </c>
      <c r="B828" t="s">
        <v>104</v>
      </c>
      <c r="C828" t="s">
        <v>22</v>
      </c>
      <c r="D828" t="s">
        <v>36</v>
      </c>
      <c r="E828" t="s">
        <v>23</v>
      </c>
      <c r="F828" t="s">
        <v>24</v>
      </c>
    </row>
    <row r="829" spans="1:6" ht="15.75">
      <c r="A829" s="11" t="s">
        <v>5</v>
      </c>
    </row>
    <row r="830" spans="1:6" ht="15.75">
      <c r="A830" s="12" t="s">
        <v>42</v>
      </c>
      <c r="B830" t="s">
        <v>25</v>
      </c>
      <c r="C830" t="s">
        <v>26</v>
      </c>
    </row>
    <row r="831" spans="1:6" ht="15.75">
      <c r="A831" s="11" t="s">
        <v>6</v>
      </c>
    </row>
    <row r="832" spans="1:6" ht="15.75">
      <c r="A832" s="12" t="s">
        <v>43</v>
      </c>
      <c r="B832" t="s">
        <v>27</v>
      </c>
      <c r="C832" t="s">
        <v>39</v>
      </c>
      <c r="D832" t="s">
        <v>28</v>
      </c>
    </row>
    <row r="833" spans="1:5" ht="15.75">
      <c r="A833" s="4"/>
    </row>
    <row r="834" spans="1:5" ht="15.75">
      <c r="A834" s="11" t="s">
        <v>32</v>
      </c>
    </row>
    <row r="835" spans="1:5" ht="15.75">
      <c r="A835" s="11" t="s">
        <v>33</v>
      </c>
    </row>
    <row r="836" spans="1:5" ht="18.75">
      <c r="A836" s="5"/>
    </row>
    <row r="837" spans="1:5" ht="18.75">
      <c r="A837" s="7" t="s">
        <v>110</v>
      </c>
    </row>
    <row r="838" spans="1:5">
      <c r="A838" s="8" t="s">
        <v>107</v>
      </c>
    </row>
    <row r="839" spans="1:5">
      <c r="A839" s="6"/>
    </row>
    <row r="840" spans="1:5" ht="15.75">
      <c r="A840" s="2" t="s">
        <v>0</v>
      </c>
      <c r="B840" s="2" t="s">
        <v>98</v>
      </c>
      <c r="D840" s="3" t="s">
        <v>100</v>
      </c>
    </row>
    <row r="841" spans="1:5" ht="15.75">
      <c r="A841" s="9" t="s">
        <v>1</v>
      </c>
    </row>
    <row r="842" spans="1:5" ht="15.75">
      <c r="A842" s="10" t="s">
        <v>30</v>
      </c>
      <c r="B842" t="s">
        <v>61</v>
      </c>
      <c r="C842" t="s">
        <v>8</v>
      </c>
      <c r="D842" t="s">
        <v>9</v>
      </c>
      <c r="E842" t="s">
        <v>34</v>
      </c>
    </row>
    <row r="843" spans="1:5" ht="15.75">
      <c r="A843" s="9" t="s">
        <v>2</v>
      </c>
    </row>
    <row r="844" spans="1:5" ht="15.75">
      <c r="A844" s="10" t="s">
        <v>58</v>
      </c>
      <c r="B844" t="s">
        <v>11</v>
      </c>
      <c r="C844" t="s">
        <v>12</v>
      </c>
      <c r="D844" t="s">
        <v>13</v>
      </c>
      <c r="E844" t="s">
        <v>109</v>
      </c>
    </row>
    <row r="845" spans="1:5" ht="15.75">
      <c r="A845" s="10" t="s">
        <v>14</v>
      </c>
      <c r="B845" t="s">
        <v>15</v>
      </c>
      <c r="C845" t="s">
        <v>16</v>
      </c>
      <c r="D845" t="s">
        <v>17</v>
      </c>
    </row>
    <row r="846" spans="1:5" ht="15.75">
      <c r="A846" s="9" t="s">
        <v>3</v>
      </c>
    </row>
    <row r="847" spans="1:5" ht="15.75">
      <c r="A847" s="10" t="s">
        <v>35</v>
      </c>
      <c r="B847" t="s">
        <v>52</v>
      </c>
    </row>
    <row r="848" spans="1:5" ht="15.75">
      <c r="A848" s="10" t="s">
        <v>31</v>
      </c>
      <c r="B848" t="s">
        <v>19</v>
      </c>
    </row>
    <row r="849" spans="1:6" ht="15.75">
      <c r="A849" s="9" t="s">
        <v>4</v>
      </c>
    </row>
    <row r="850" spans="1:6" ht="15.75">
      <c r="A850" s="10" t="s">
        <v>20</v>
      </c>
      <c r="B850" t="s">
        <v>104</v>
      </c>
      <c r="C850" t="s">
        <v>22</v>
      </c>
      <c r="D850" t="s">
        <v>36</v>
      </c>
      <c r="E850" t="s">
        <v>23</v>
      </c>
      <c r="F850" t="s">
        <v>24</v>
      </c>
    </row>
    <row r="851" spans="1:6" ht="15.75">
      <c r="A851" s="11" t="s">
        <v>5</v>
      </c>
    </row>
    <row r="852" spans="1:6" ht="15.75">
      <c r="A852" s="12" t="s">
        <v>42</v>
      </c>
      <c r="B852" t="s">
        <v>25</v>
      </c>
      <c r="C852" t="s">
        <v>26</v>
      </c>
    </row>
    <row r="853" spans="1:6" ht="15.75">
      <c r="A853" s="11" t="s">
        <v>6</v>
      </c>
    </row>
    <row r="854" spans="1:6" ht="15.75">
      <c r="A854" s="12" t="s">
        <v>43</v>
      </c>
      <c r="B854" t="s">
        <v>27</v>
      </c>
      <c r="C854" t="s">
        <v>39</v>
      </c>
      <c r="D854" t="s">
        <v>28</v>
      </c>
    </row>
    <row r="855" spans="1:6" ht="15.75">
      <c r="A855" s="4"/>
    </row>
    <row r="856" spans="1:6" ht="15.75">
      <c r="A856" s="11" t="s">
        <v>32</v>
      </c>
    </row>
    <row r="857" spans="1:6" ht="15.75">
      <c r="A857" s="11" t="s">
        <v>33</v>
      </c>
    </row>
    <row r="858" spans="1:6" ht="18.75">
      <c r="A858" s="5"/>
    </row>
    <row r="859" spans="1:6" ht="18.75">
      <c r="A859" s="7" t="s">
        <v>110</v>
      </c>
    </row>
    <row r="860" spans="1:6">
      <c r="A860" s="8" t="s">
        <v>107</v>
      </c>
    </row>
    <row r="861" spans="1:6">
      <c r="A861" s="6"/>
    </row>
    <row r="862" spans="1:6" ht="15.75">
      <c r="A862" s="2" t="s">
        <v>0</v>
      </c>
      <c r="B862" s="2" t="s">
        <v>98</v>
      </c>
      <c r="D862" s="3" t="s">
        <v>100</v>
      </c>
    </row>
    <row r="863" spans="1:6" ht="15.75">
      <c r="A863" s="9" t="s">
        <v>1</v>
      </c>
    </row>
    <row r="864" spans="1:6" ht="15.75">
      <c r="A864" s="10" t="s">
        <v>30</v>
      </c>
      <c r="B864" t="s">
        <v>7</v>
      </c>
      <c r="C864" t="s">
        <v>46</v>
      </c>
      <c r="D864" t="s">
        <v>9</v>
      </c>
      <c r="E864" t="s">
        <v>34</v>
      </c>
    </row>
    <row r="865" spans="1:6" ht="15.75">
      <c r="A865" s="9" t="s">
        <v>2</v>
      </c>
    </row>
    <row r="866" spans="1:6" ht="15.75">
      <c r="A866" s="10" t="s">
        <v>58</v>
      </c>
      <c r="B866" t="s">
        <v>11</v>
      </c>
      <c r="C866" t="s">
        <v>12</v>
      </c>
      <c r="D866" t="s">
        <v>13</v>
      </c>
      <c r="E866" t="s">
        <v>109</v>
      </c>
    </row>
    <row r="867" spans="1:6" ht="15.75">
      <c r="A867" s="10" t="s">
        <v>14</v>
      </c>
      <c r="B867" t="s">
        <v>15</v>
      </c>
      <c r="C867" t="s">
        <v>16</v>
      </c>
      <c r="D867" t="s">
        <v>17</v>
      </c>
    </row>
    <row r="868" spans="1:6" ht="15.75">
      <c r="A868" s="9" t="s">
        <v>3</v>
      </c>
    </row>
    <row r="869" spans="1:6" ht="15.75">
      <c r="A869" s="10" t="s">
        <v>35</v>
      </c>
      <c r="B869" t="s">
        <v>52</v>
      </c>
    </row>
    <row r="870" spans="1:6" ht="15.75">
      <c r="A870" s="10" t="s">
        <v>31</v>
      </c>
      <c r="B870" t="s">
        <v>19</v>
      </c>
    </row>
    <row r="871" spans="1:6" ht="15.75">
      <c r="A871" s="9" t="s">
        <v>4</v>
      </c>
    </row>
    <row r="872" spans="1:6" ht="15.75">
      <c r="A872" s="10" t="s">
        <v>20</v>
      </c>
      <c r="B872" t="s">
        <v>104</v>
      </c>
      <c r="C872" t="s">
        <v>22</v>
      </c>
      <c r="D872" t="s">
        <v>36</v>
      </c>
      <c r="E872" t="s">
        <v>23</v>
      </c>
      <c r="F872" t="s">
        <v>24</v>
      </c>
    </row>
    <row r="873" spans="1:6" ht="15.75">
      <c r="A873" s="11" t="s">
        <v>5</v>
      </c>
    </row>
    <row r="874" spans="1:6" ht="15.75">
      <c r="A874" s="12" t="s">
        <v>42</v>
      </c>
      <c r="B874" t="s">
        <v>25</v>
      </c>
      <c r="C874" t="s">
        <v>26</v>
      </c>
    </row>
    <row r="875" spans="1:6" ht="15.75">
      <c r="A875" s="11" t="s">
        <v>6</v>
      </c>
    </row>
    <row r="876" spans="1:6" ht="15.75">
      <c r="A876" s="12" t="s">
        <v>43</v>
      </c>
      <c r="B876" t="s">
        <v>27</v>
      </c>
      <c r="C876" t="s">
        <v>39</v>
      </c>
      <c r="D876" t="s">
        <v>28</v>
      </c>
    </row>
    <row r="877" spans="1:6" ht="15.75">
      <c r="A877" s="4"/>
    </row>
    <row r="878" spans="1:6" ht="15.75">
      <c r="A878" s="11" t="s">
        <v>32</v>
      </c>
    </row>
    <row r="879" spans="1:6" ht="15.75">
      <c r="A879" s="11" t="s">
        <v>33</v>
      </c>
    </row>
    <row r="880" spans="1:6" ht="18.75">
      <c r="A880" s="5"/>
    </row>
    <row r="881" spans="1:6" ht="18.75">
      <c r="A881" s="7" t="s">
        <v>110</v>
      </c>
    </row>
    <row r="882" spans="1:6">
      <c r="A882" s="8" t="s">
        <v>107</v>
      </c>
    </row>
    <row r="883" spans="1:6">
      <c r="A883" s="6"/>
    </row>
    <row r="884" spans="1:6" ht="15.75">
      <c r="A884" s="2" t="s">
        <v>0</v>
      </c>
      <c r="B884" s="2" t="s">
        <v>98</v>
      </c>
      <c r="D884" s="3" t="s">
        <v>100</v>
      </c>
    </row>
    <row r="885" spans="1:6" ht="15.75">
      <c r="A885" s="9" t="s">
        <v>1</v>
      </c>
    </row>
    <row r="886" spans="1:6" ht="15.75">
      <c r="A886" s="10" t="s">
        <v>30</v>
      </c>
      <c r="B886" t="s">
        <v>7</v>
      </c>
      <c r="C886" t="s">
        <v>46</v>
      </c>
      <c r="D886" t="s">
        <v>9</v>
      </c>
      <c r="E886" t="s">
        <v>34</v>
      </c>
    </row>
    <row r="887" spans="1:6" ht="15.75">
      <c r="A887" s="9" t="s">
        <v>2</v>
      </c>
    </row>
    <row r="888" spans="1:6" ht="15.75">
      <c r="A888" s="10" t="s">
        <v>58</v>
      </c>
      <c r="B888" t="s">
        <v>11</v>
      </c>
      <c r="C888" t="s">
        <v>12</v>
      </c>
      <c r="D888" t="s">
        <v>13</v>
      </c>
      <c r="E888" t="s">
        <v>109</v>
      </c>
    </row>
    <row r="889" spans="1:6" ht="15.75">
      <c r="A889" s="10" t="s">
        <v>14</v>
      </c>
      <c r="B889" t="s">
        <v>15</v>
      </c>
      <c r="C889" t="s">
        <v>16</v>
      </c>
      <c r="D889" t="s">
        <v>17</v>
      </c>
    </row>
    <row r="890" spans="1:6" ht="15.75">
      <c r="A890" s="9" t="s">
        <v>3</v>
      </c>
    </row>
    <row r="891" spans="1:6" ht="15.75">
      <c r="A891" s="10" t="s">
        <v>48</v>
      </c>
      <c r="B891" t="s">
        <v>18</v>
      </c>
    </row>
    <row r="892" spans="1:6" ht="15.75">
      <c r="A892" s="10" t="s">
        <v>31</v>
      </c>
      <c r="B892" t="s">
        <v>19</v>
      </c>
    </row>
    <row r="893" spans="1:6" ht="15.75">
      <c r="A893" s="9" t="s">
        <v>4</v>
      </c>
    </row>
    <row r="894" spans="1:6" ht="15.75">
      <c r="A894" s="10" t="s">
        <v>20</v>
      </c>
      <c r="B894" t="s">
        <v>104</v>
      </c>
      <c r="C894" t="s">
        <v>22</v>
      </c>
      <c r="D894" t="s">
        <v>36</v>
      </c>
      <c r="E894" t="s">
        <v>23</v>
      </c>
      <c r="F894" t="s">
        <v>24</v>
      </c>
    </row>
    <row r="895" spans="1:6" ht="15.75">
      <c r="A895" s="11" t="s">
        <v>5</v>
      </c>
    </row>
    <row r="896" spans="1:6" ht="15.75">
      <c r="A896" s="12" t="s">
        <v>42</v>
      </c>
      <c r="B896" t="s">
        <v>25</v>
      </c>
      <c r="C896" t="s">
        <v>26</v>
      </c>
    </row>
    <row r="897" spans="1:5" ht="15.75">
      <c r="A897" s="11" t="s">
        <v>6</v>
      </c>
    </row>
    <row r="898" spans="1:5" ht="15.75">
      <c r="A898" s="12" t="s">
        <v>43</v>
      </c>
      <c r="B898" t="s">
        <v>27</v>
      </c>
      <c r="C898" t="s">
        <v>39</v>
      </c>
      <c r="D898" t="s">
        <v>28</v>
      </c>
    </row>
    <row r="899" spans="1:5" ht="15.75">
      <c r="A899" s="4"/>
    </row>
    <row r="900" spans="1:5" ht="15.75">
      <c r="A900" s="11" t="s">
        <v>32</v>
      </c>
    </row>
    <row r="901" spans="1:5" ht="15.75">
      <c r="A901" s="11" t="s">
        <v>33</v>
      </c>
    </row>
    <row r="902" spans="1:5" ht="18.75">
      <c r="A902" s="5"/>
    </row>
    <row r="903" spans="1:5" ht="18.75">
      <c r="A903" s="7" t="s">
        <v>110</v>
      </c>
    </row>
    <row r="904" spans="1:5">
      <c r="A904" s="8" t="s">
        <v>107</v>
      </c>
    </row>
    <row r="905" spans="1:5">
      <c r="A905" s="6"/>
    </row>
    <row r="906" spans="1:5" ht="15.75">
      <c r="A906" s="2" t="s">
        <v>0</v>
      </c>
      <c r="B906" s="2" t="s">
        <v>98</v>
      </c>
      <c r="D906" s="3" t="s">
        <v>100</v>
      </c>
    </row>
    <row r="907" spans="1:5" ht="15.75">
      <c r="A907" s="9" t="s">
        <v>1</v>
      </c>
    </row>
    <row r="908" spans="1:5" ht="15.75">
      <c r="A908" s="10" t="s">
        <v>30</v>
      </c>
      <c r="B908" t="s">
        <v>7</v>
      </c>
      <c r="C908" t="s">
        <v>101</v>
      </c>
      <c r="D908" t="s">
        <v>102</v>
      </c>
      <c r="E908" t="s">
        <v>34</v>
      </c>
    </row>
    <row r="909" spans="1:5" ht="15.75">
      <c r="A909" s="9" t="s">
        <v>2</v>
      </c>
    </row>
    <row r="910" spans="1:5" ht="15.75">
      <c r="A910" s="10" t="s">
        <v>10</v>
      </c>
      <c r="B910" t="s">
        <v>11</v>
      </c>
      <c r="C910" t="s">
        <v>12</v>
      </c>
      <c r="D910" t="s">
        <v>13</v>
      </c>
      <c r="E910" t="s">
        <v>108</v>
      </c>
    </row>
    <row r="911" spans="1:5" ht="15.75">
      <c r="A911" s="10" t="s">
        <v>14</v>
      </c>
      <c r="B911" t="s">
        <v>15</v>
      </c>
      <c r="C911" t="s">
        <v>16</v>
      </c>
      <c r="D911" t="s">
        <v>17</v>
      </c>
    </row>
    <row r="912" spans="1:5" ht="15.75">
      <c r="A912" s="9" t="s">
        <v>3</v>
      </c>
    </row>
    <row r="913" spans="1:6" ht="15.75">
      <c r="A913" s="10" t="s">
        <v>35</v>
      </c>
      <c r="B913" t="s">
        <v>52</v>
      </c>
    </row>
    <row r="914" spans="1:6" ht="15.75">
      <c r="A914" s="10" t="s">
        <v>31</v>
      </c>
      <c r="B914" t="s">
        <v>19</v>
      </c>
    </row>
    <row r="915" spans="1:6" ht="15.75">
      <c r="A915" s="9" t="s">
        <v>4</v>
      </c>
    </row>
    <row r="916" spans="1:6" ht="15.75">
      <c r="A916" s="10" t="s">
        <v>20</v>
      </c>
      <c r="B916" t="s">
        <v>104</v>
      </c>
      <c r="C916" t="s">
        <v>22</v>
      </c>
      <c r="D916" t="s">
        <v>36</v>
      </c>
      <c r="E916" t="s">
        <v>23</v>
      </c>
      <c r="F916" t="s">
        <v>24</v>
      </c>
    </row>
    <row r="917" spans="1:6" ht="15.75">
      <c r="A917" s="11" t="s">
        <v>5</v>
      </c>
    </row>
    <row r="918" spans="1:6" ht="15.75">
      <c r="A918" s="12" t="s">
        <v>42</v>
      </c>
      <c r="B918" t="s">
        <v>25</v>
      </c>
      <c r="C918" t="s">
        <v>26</v>
      </c>
    </row>
    <row r="919" spans="1:6" ht="15.75">
      <c r="A919" s="11" t="s">
        <v>6</v>
      </c>
    </row>
    <row r="920" spans="1:6" ht="15.75">
      <c r="A920" s="12" t="s">
        <v>43</v>
      </c>
      <c r="B920" t="s">
        <v>27</v>
      </c>
      <c r="C920" t="s">
        <v>39</v>
      </c>
      <c r="D920" t="s">
        <v>28</v>
      </c>
    </row>
    <row r="921" spans="1:6" ht="15.75">
      <c r="A921" s="4"/>
    </row>
    <row r="922" spans="1:6" ht="15.75">
      <c r="A922" s="11" t="s">
        <v>32</v>
      </c>
    </row>
    <row r="923" spans="1:6" ht="15.75">
      <c r="A923" s="11" t="s">
        <v>33</v>
      </c>
    </row>
    <row r="924" spans="1:6" ht="18.75">
      <c r="A924" s="5"/>
    </row>
    <row r="925" spans="1:6" ht="18.75">
      <c r="A925" s="7" t="s">
        <v>110</v>
      </c>
    </row>
    <row r="926" spans="1:6">
      <c r="A926" s="13" t="s">
        <v>107</v>
      </c>
    </row>
    <row r="927" spans="1:6">
      <c r="A927" s="6"/>
    </row>
    <row r="928" spans="1:6" ht="15.75">
      <c r="A928" s="2" t="s">
        <v>0</v>
      </c>
      <c r="B928" s="2" t="s">
        <v>99</v>
      </c>
      <c r="D928" s="3" t="s">
        <v>29</v>
      </c>
    </row>
    <row r="929" spans="1:6" ht="15.75">
      <c r="A929" s="9" t="s">
        <v>1</v>
      </c>
    </row>
    <row r="930" spans="1:6" ht="15.75">
      <c r="A930" s="10" t="s">
        <v>30</v>
      </c>
      <c r="B930" t="s">
        <v>7</v>
      </c>
      <c r="C930" t="s">
        <v>46</v>
      </c>
      <c r="D930" t="s">
        <v>9</v>
      </c>
      <c r="E930" t="s">
        <v>34</v>
      </c>
    </row>
    <row r="931" spans="1:6" ht="15.75">
      <c r="A931" s="9" t="s">
        <v>2</v>
      </c>
    </row>
    <row r="932" spans="1:6" ht="15.75">
      <c r="A932" s="10" t="s">
        <v>10</v>
      </c>
      <c r="B932" t="s">
        <v>11</v>
      </c>
      <c r="C932" t="s">
        <v>12</v>
      </c>
      <c r="D932" t="s">
        <v>13</v>
      </c>
      <c r="E932" t="s">
        <v>108</v>
      </c>
    </row>
    <row r="933" spans="1:6" ht="15.75">
      <c r="A933" s="10" t="s">
        <v>14</v>
      </c>
      <c r="B933" t="s">
        <v>15</v>
      </c>
      <c r="C933" t="s">
        <v>16</v>
      </c>
      <c r="D933" t="s">
        <v>17</v>
      </c>
    </row>
    <row r="934" spans="1:6" ht="15.75">
      <c r="A934" s="9" t="s">
        <v>3</v>
      </c>
    </row>
    <row r="935" spans="1:6" ht="15.75">
      <c r="A935" s="10" t="s">
        <v>35</v>
      </c>
      <c r="B935" t="s">
        <v>52</v>
      </c>
    </row>
    <row r="936" spans="1:6" ht="15.75">
      <c r="A936" s="10" t="s">
        <v>31</v>
      </c>
      <c r="B936" t="s">
        <v>19</v>
      </c>
    </row>
    <row r="937" spans="1:6" ht="15.75">
      <c r="A937" s="9" t="s">
        <v>4</v>
      </c>
    </row>
    <row r="938" spans="1:6" ht="15.75">
      <c r="A938" s="10" t="s">
        <v>20</v>
      </c>
      <c r="B938" t="s">
        <v>104</v>
      </c>
      <c r="C938" t="s">
        <v>22</v>
      </c>
      <c r="D938" t="s">
        <v>36</v>
      </c>
      <c r="E938" t="s">
        <v>23</v>
      </c>
      <c r="F938" t="s">
        <v>24</v>
      </c>
    </row>
    <row r="939" spans="1:6" ht="15.75">
      <c r="A939" s="11" t="s">
        <v>5</v>
      </c>
    </row>
    <row r="940" spans="1:6" ht="15.75">
      <c r="A940" s="12" t="s">
        <v>42</v>
      </c>
      <c r="B940" t="s">
        <v>25</v>
      </c>
      <c r="C940" t="s">
        <v>26</v>
      </c>
    </row>
    <row r="941" spans="1:6" ht="15.75">
      <c r="A941" s="11" t="s">
        <v>6</v>
      </c>
    </row>
    <row r="942" spans="1:6" ht="15.75">
      <c r="A942" s="12" t="s">
        <v>43</v>
      </c>
      <c r="B942" t="s">
        <v>27</v>
      </c>
      <c r="C942" t="s">
        <v>39</v>
      </c>
      <c r="D942" t="s">
        <v>28</v>
      </c>
    </row>
    <row r="943" spans="1:6" ht="15.75">
      <c r="A943" s="4"/>
    </row>
    <row r="944" spans="1:6" ht="15.75">
      <c r="A944" s="11" t="s">
        <v>32</v>
      </c>
    </row>
    <row r="945" spans="1:6" ht="15.75">
      <c r="A945" s="11" t="s">
        <v>33</v>
      </c>
    </row>
    <row r="946" spans="1:6" ht="18.75">
      <c r="A946" s="5"/>
    </row>
    <row r="947" spans="1:6" ht="18.75">
      <c r="A947" s="7" t="s">
        <v>110</v>
      </c>
    </row>
    <row r="948" spans="1:6">
      <c r="A948" s="8" t="s">
        <v>107</v>
      </c>
    </row>
    <row r="949" spans="1:6">
      <c r="A949" s="6"/>
    </row>
    <row r="950" spans="1:6" ht="15.75">
      <c r="A950" s="2" t="s">
        <v>0</v>
      </c>
      <c r="B950" s="2" t="s">
        <v>99</v>
      </c>
      <c r="D950" s="3" t="s">
        <v>29</v>
      </c>
    </row>
    <row r="951" spans="1:6" ht="15.75">
      <c r="A951" s="9" t="s">
        <v>1</v>
      </c>
    </row>
    <row r="952" spans="1:6" ht="15.75">
      <c r="A952" s="10" t="s">
        <v>30</v>
      </c>
      <c r="B952" t="s">
        <v>7</v>
      </c>
      <c r="C952" t="s">
        <v>8</v>
      </c>
      <c r="D952" t="s">
        <v>102</v>
      </c>
      <c r="E952" t="s">
        <v>34</v>
      </c>
    </row>
    <row r="953" spans="1:6" ht="15.75">
      <c r="A953" s="9" t="s">
        <v>2</v>
      </c>
    </row>
    <row r="954" spans="1:6" ht="15.75">
      <c r="A954" s="10" t="s">
        <v>10</v>
      </c>
      <c r="B954" t="s">
        <v>11</v>
      </c>
      <c r="C954" t="s">
        <v>12</v>
      </c>
      <c r="D954" t="s">
        <v>13</v>
      </c>
      <c r="E954" t="s">
        <v>108</v>
      </c>
    </row>
    <row r="955" spans="1:6" ht="15.75">
      <c r="A955" s="10" t="s">
        <v>14</v>
      </c>
      <c r="B955" t="s">
        <v>15</v>
      </c>
      <c r="C955" t="s">
        <v>16</v>
      </c>
      <c r="D955" t="s">
        <v>17</v>
      </c>
    </row>
    <row r="956" spans="1:6" ht="15.75">
      <c r="A956" s="9" t="s">
        <v>3</v>
      </c>
    </row>
    <row r="957" spans="1:6" ht="15.75">
      <c r="A957" s="10" t="s">
        <v>48</v>
      </c>
      <c r="B957" t="s">
        <v>18</v>
      </c>
    </row>
    <row r="958" spans="1:6" ht="15.75">
      <c r="A958" s="10" t="s">
        <v>31</v>
      </c>
      <c r="B958" t="s">
        <v>19</v>
      </c>
    </row>
    <row r="959" spans="1:6" ht="15.75">
      <c r="A959" s="9" t="s">
        <v>4</v>
      </c>
    </row>
    <row r="960" spans="1:6" ht="15.75">
      <c r="A960" s="10" t="s">
        <v>20</v>
      </c>
      <c r="B960" t="s">
        <v>104</v>
      </c>
      <c r="C960" t="s">
        <v>22</v>
      </c>
      <c r="D960" t="s">
        <v>36</v>
      </c>
      <c r="E960" t="s">
        <v>23</v>
      </c>
      <c r="F960" t="s">
        <v>24</v>
      </c>
    </row>
    <row r="961" spans="1:5" ht="15.75">
      <c r="A961" s="11" t="s">
        <v>5</v>
      </c>
    </row>
    <row r="962" spans="1:5" ht="15.75">
      <c r="A962" s="12" t="s">
        <v>42</v>
      </c>
      <c r="B962" t="s">
        <v>25</v>
      </c>
      <c r="C962" t="s">
        <v>26</v>
      </c>
    </row>
    <row r="963" spans="1:5" ht="15.75">
      <c r="A963" s="11" t="s">
        <v>6</v>
      </c>
    </row>
    <row r="964" spans="1:5" ht="15.75">
      <c r="A964" s="12" t="s">
        <v>43</v>
      </c>
      <c r="B964" t="s">
        <v>27</v>
      </c>
      <c r="C964" t="s">
        <v>39</v>
      </c>
      <c r="D964" t="s">
        <v>28</v>
      </c>
    </row>
    <row r="965" spans="1:5" ht="15.75">
      <c r="A965" s="4"/>
    </row>
    <row r="966" spans="1:5" ht="15.75">
      <c r="A966" s="11" t="s">
        <v>32</v>
      </c>
    </row>
    <row r="967" spans="1:5" ht="15.75">
      <c r="A967" s="11" t="s">
        <v>33</v>
      </c>
    </row>
    <row r="968" spans="1:5" ht="18.75">
      <c r="A968" s="5"/>
    </row>
    <row r="969" spans="1:5" ht="18.75">
      <c r="A969" s="7" t="s">
        <v>110</v>
      </c>
    </row>
    <row r="970" spans="1:5">
      <c r="A970" s="8" t="s">
        <v>107</v>
      </c>
    </row>
    <row r="971" spans="1:5">
      <c r="A971" s="6"/>
    </row>
    <row r="972" spans="1:5" ht="15.75">
      <c r="A972" s="2" t="s">
        <v>0</v>
      </c>
      <c r="B972" s="2" t="s">
        <v>98</v>
      </c>
      <c r="D972" s="3" t="s">
        <v>100</v>
      </c>
    </row>
    <row r="973" spans="1:5" ht="15.75">
      <c r="A973" s="9" t="s">
        <v>1</v>
      </c>
    </row>
    <row r="974" spans="1:5" ht="15.75">
      <c r="A974" s="10" t="s">
        <v>30</v>
      </c>
      <c r="B974" t="s">
        <v>7</v>
      </c>
      <c r="C974" t="s">
        <v>8</v>
      </c>
      <c r="D974" t="s">
        <v>9</v>
      </c>
      <c r="E974" t="s">
        <v>40</v>
      </c>
    </row>
    <row r="975" spans="1:5" ht="15.75">
      <c r="A975" s="9" t="s">
        <v>2</v>
      </c>
    </row>
    <row r="976" spans="1:5" ht="15.75">
      <c r="A976" s="10" t="s">
        <v>10</v>
      </c>
      <c r="B976" t="s">
        <v>11</v>
      </c>
      <c r="C976" t="s">
        <v>12</v>
      </c>
      <c r="D976" t="s">
        <v>13</v>
      </c>
      <c r="E976" t="s">
        <v>109</v>
      </c>
    </row>
    <row r="977" spans="1:6" ht="15.75">
      <c r="A977" s="10" t="s">
        <v>14</v>
      </c>
      <c r="B977" t="s">
        <v>105</v>
      </c>
      <c r="C977" t="s">
        <v>16</v>
      </c>
      <c r="D977" t="s">
        <v>17</v>
      </c>
    </row>
    <row r="978" spans="1:6" ht="15.75">
      <c r="A978" s="9" t="s">
        <v>3</v>
      </c>
    </row>
    <row r="979" spans="1:6" ht="15.75">
      <c r="A979" s="10" t="s">
        <v>35</v>
      </c>
      <c r="B979" t="s">
        <v>18</v>
      </c>
    </row>
    <row r="980" spans="1:6" ht="15.75">
      <c r="A980" s="10" t="s">
        <v>113</v>
      </c>
      <c r="B980" t="s">
        <v>19</v>
      </c>
    </row>
    <row r="981" spans="1:6" ht="15.75">
      <c r="A981" s="9" t="s">
        <v>4</v>
      </c>
    </row>
    <row r="982" spans="1:6" ht="15.75">
      <c r="A982" s="10" t="s">
        <v>20</v>
      </c>
      <c r="B982" t="s">
        <v>104</v>
      </c>
      <c r="C982" t="s">
        <v>22</v>
      </c>
      <c r="D982" t="s">
        <v>36</v>
      </c>
      <c r="E982" t="s">
        <v>23</v>
      </c>
      <c r="F982" t="s">
        <v>24</v>
      </c>
    </row>
    <row r="983" spans="1:6" ht="15.75">
      <c r="A983" s="11" t="s">
        <v>5</v>
      </c>
    </row>
    <row r="984" spans="1:6" ht="15.75">
      <c r="A984" s="12" t="s">
        <v>42</v>
      </c>
      <c r="B984" t="s">
        <v>25</v>
      </c>
      <c r="C984" t="s">
        <v>26</v>
      </c>
    </row>
    <row r="985" spans="1:6" ht="15.75">
      <c r="A985" s="11" t="s">
        <v>6</v>
      </c>
    </row>
    <row r="986" spans="1:6" ht="15.75">
      <c r="A986" s="12" t="s">
        <v>43</v>
      </c>
      <c r="B986" t="s">
        <v>27</v>
      </c>
      <c r="C986" t="s">
        <v>39</v>
      </c>
      <c r="D986" t="s">
        <v>28</v>
      </c>
    </row>
    <row r="987" spans="1:6" ht="15.75">
      <c r="A987" s="4"/>
    </row>
    <row r="988" spans="1:6" ht="15.75">
      <c r="A988" s="11" t="s">
        <v>32</v>
      </c>
    </row>
    <row r="989" spans="1:6" ht="15.75">
      <c r="A989" s="11" t="s">
        <v>33</v>
      </c>
    </row>
    <row r="990" spans="1:6" ht="18.75">
      <c r="A990" s="5"/>
    </row>
    <row r="991" spans="1:6" ht="18.75">
      <c r="A991" s="7" t="s">
        <v>110</v>
      </c>
    </row>
    <row r="992" spans="1:6">
      <c r="A992" s="8" t="s">
        <v>107</v>
      </c>
    </row>
    <row r="993" spans="1:6">
      <c r="A993" s="6"/>
    </row>
    <row r="994" spans="1:6" ht="15.75">
      <c r="A994" s="2" t="s">
        <v>0</v>
      </c>
      <c r="B994" s="2" t="s">
        <v>99</v>
      </c>
      <c r="D994" s="3" t="s">
        <v>29</v>
      </c>
    </row>
    <row r="995" spans="1:6" ht="15.75">
      <c r="A995" s="9" t="s">
        <v>1</v>
      </c>
    </row>
    <row r="996" spans="1:6" ht="15.75">
      <c r="A996" s="10" t="s">
        <v>30</v>
      </c>
      <c r="B996" t="s">
        <v>7</v>
      </c>
      <c r="C996" t="s">
        <v>46</v>
      </c>
      <c r="D996" t="s">
        <v>9</v>
      </c>
      <c r="E996" t="s">
        <v>34</v>
      </c>
    </row>
    <row r="997" spans="1:6" ht="15.75">
      <c r="A997" s="9" t="s">
        <v>2</v>
      </c>
    </row>
    <row r="998" spans="1:6" ht="15.75">
      <c r="A998" s="10" t="s">
        <v>10</v>
      </c>
      <c r="B998" t="s">
        <v>11</v>
      </c>
      <c r="C998" t="s">
        <v>12</v>
      </c>
      <c r="D998" t="s">
        <v>13</v>
      </c>
      <c r="E998" t="s">
        <v>109</v>
      </c>
    </row>
    <row r="999" spans="1:6" ht="15.75">
      <c r="A999" s="10" t="s">
        <v>14</v>
      </c>
      <c r="B999" t="s">
        <v>105</v>
      </c>
      <c r="C999" t="s">
        <v>16</v>
      </c>
      <c r="D999" t="s">
        <v>17</v>
      </c>
    </row>
    <row r="1000" spans="1:6" ht="15.75">
      <c r="A1000" s="9" t="s">
        <v>3</v>
      </c>
    </row>
    <row r="1001" spans="1:6" ht="15.75">
      <c r="A1001" s="10" t="s">
        <v>48</v>
      </c>
      <c r="B1001" t="s">
        <v>18</v>
      </c>
    </row>
    <row r="1002" spans="1:6" ht="15.75">
      <c r="A1002" s="10" t="s">
        <v>31</v>
      </c>
      <c r="B1002" t="s">
        <v>19</v>
      </c>
    </row>
    <row r="1003" spans="1:6" ht="15.75">
      <c r="A1003" s="9" t="s">
        <v>4</v>
      </c>
    </row>
    <row r="1004" spans="1:6" ht="15.75">
      <c r="A1004" s="10" t="s">
        <v>20</v>
      </c>
      <c r="B1004" t="s">
        <v>104</v>
      </c>
      <c r="C1004" t="s">
        <v>22</v>
      </c>
      <c r="D1004" t="s">
        <v>36</v>
      </c>
      <c r="E1004" t="s">
        <v>23</v>
      </c>
      <c r="F1004" t="s">
        <v>24</v>
      </c>
    </row>
    <row r="1005" spans="1:6" ht="15.75">
      <c r="A1005" s="11" t="s">
        <v>5</v>
      </c>
    </row>
    <row r="1006" spans="1:6" ht="15.75">
      <c r="A1006" s="12" t="s">
        <v>42</v>
      </c>
      <c r="B1006" t="s">
        <v>25</v>
      </c>
      <c r="C1006" t="s">
        <v>26</v>
      </c>
    </row>
    <row r="1007" spans="1:6" ht="15.75">
      <c r="A1007" s="11" t="s">
        <v>6</v>
      </c>
    </row>
    <row r="1008" spans="1:6" ht="15.75">
      <c r="A1008" s="12" t="s">
        <v>43</v>
      </c>
      <c r="B1008" t="s">
        <v>27</v>
      </c>
      <c r="C1008" t="s">
        <v>39</v>
      </c>
      <c r="D1008" t="s">
        <v>28</v>
      </c>
    </row>
    <row r="1009" spans="1:5" ht="15.75">
      <c r="A1009" s="4"/>
    </row>
    <row r="1010" spans="1:5" ht="15.75">
      <c r="A1010" s="11" t="s">
        <v>32</v>
      </c>
    </row>
    <row r="1011" spans="1:5" ht="15.75">
      <c r="A1011" s="11" t="s">
        <v>33</v>
      </c>
    </row>
    <row r="1012" spans="1:5" ht="18.75">
      <c r="A1012" s="5"/>
    </row>
    <row r="1013" spans="1:5" ht="18.75">
      <c r="A1013" s="7" t="s">
        <v>110</v>
      </c>
    </row>
    <row r="1014" spans="1:5">
      <c r="A1014" s="8" t="s">
        <v>107</v>
      </c>
    </row>
    <row r="1015" spans="1:5">
      <c r="A1015" s="6"/>
    </row>
    <row r="1016" spans="1:5" ht="15.75">
      <c r="A1016" s="2" t="s">
        <v>0</v>
      </c>
      <c r="B1016" s="2" t="s">
        <v>99</v>
      </c>
      <c r="D1016" s="3" t="s">
        <v>29</v>
      </c>
    </row>
    <row r="1017" spans="1:5" ht="15.75">
      <c r="A1017" s="9" t="s">
        <v>1</v>
      </c>
    </row>
    <row r="1018" spans="1:5" ht="15.75">
      <c r="A1018" s="10" t="s">
        <v>30</v>
      </c>
      <c r="B1018" t="s">
        <v>7</v>
      </c>
      <c r="C1018" t="s">
        <v>8</v>
      </c>
      <c r="D1018" t="s">
        <v>9</v>
      </c>
      <c r="E1018" t="s">
        <v>40</v>
      </c>
    </row>
    <row r="1019" spans="1:5" ht="15.75">
      <c r="A1019" s="9" t="s">
        <v>2</v>
      </c>
    </row>
    <row r="1020" spans="1:5" ht="15.75">
      <c r="A1020" s="10" t="s">
        <v>10</v>
      </c>
      <c r="B1020" t="s">
        <v>11</v>
      </c>
      <c r="C1020" t="s">
        <v>12</v>
      </c>
      <c r="D1020" t="s">
        <v>13</v>
      </c>
      <c r="E1020" t="s">
        <v>109</v>
      </c>
    </row>
    <row r="1021" spans="1:5" ht="15.75">
      <c r="A1021" s="10" t="s">
        <v>14</v>
      </c>
      <c r="B1021" t="s">
        <v>105</v>
      </c>
      <c r="C1021" t="s">
        <v>16</v>
      </c>
      <c r="D1021" t="s">
        <v>17</v>
      </c>
    </row>
    <row r="1022" spans="1:5" ht="15.75">
      <c r="A1022" s="9" t="s">
        <v>3</v>
      </c>
    </row>
    <row r="1023" spans="1:5" ht="15.75">
      <c r="A1023" s="10" t="s">
        <v>48</v>
      </c>
      <c r="B1023" t="s">
        <v>18</v>
      </c>
    </row>
    <row r="1024" spans="1:5" ht="15.75">
      <c r="A1024" s="10" t="s">
        <v>31</v>
      </c>
      <c r="B1024" t="s">
        <v>19</v>
      </c>
    </row>
    <row r="1025" spans="1:6" ht="15.75">
      <c r="A1025" s="9" t="s">
        <v>4</v>
      </c>
    </row>
    <row r="1026" spans="1:6" ht="15.75">
      <c r="A1026" s="10" t="s">
        <v>20</v>
      </c>
      <c r="B1026" t="s">
        <v>104</v>
      </c>
      <c r="C1026" t="s">
        <v>22</v>
      </c>
      <c r="D1026" t="s">
        <v>36</v>
      </c>
      <c r="E1026" t="s">
        <v>23</v>
      </c>
      <c r="F1026" t="s">
        <v>24</v>
      </c>
    </row>
    <row r="1027" spans="1:6" ht="15.75">
      <c r="A1027" s="11" t="s">
        <v>5</v>
      </c>
    </row>
    <row r="1028" spans="1:6" ht="15.75">
      <c r="A1028" s="12" t="s">
        <v>37</v>
      </c>
      <c r="B1028" t="s">
        <v>56</v>
      </c>
      <c r="C1028" t="s">
        <v>26</v>
      </c>
    </row>
    <row r="1029" spans="1:6" ht="15.75">
      <c r="A1029" s="11" t="s">
        <v>6</v>
      </c>
    </row>
    <row r="1030" spans="1:6" ht="15.75">
      <c r="A1030" s="12" t="s">
        <v>43</v>
      </c>
      <c r="B1030" t="s">
        <v>27</v>
      </c>
      <c r="C1030" t="s">
        <v>39</v>
      </c>
      <c r="D1030" t="s">
        <v>28</v>
      </c>
    </row>
    <row r="1031" spans="1:6" ht="15.75">
      <c r="A1031" s="4"/>
    </row>
    <row r="1032" spans="1:6" ht="15.75">
      <c r="A1032" s="11" t="s">
        <v>32</v>
      </c>
    </row>
    <row r="1033" spans="1:6" ht="15.75">
      <c r="A1033" s="11" t="s">
        <v>33</v>
      </c>
    </row>
    <row r="1034" spans="1:6" ht="18.75">
      <c r="A1034" s="5"/>
    </row>
    <row r="1035" spans="1:6" ht="18.75">
      <c r="A1035" s="7" t="s">
        <v>110</v>
      </c>
    </row>
    <row r="1036" spans="1:6">
      <c r="A1036" s="8" t="s">
        <v>107</v>
      </c>
    </row>
    <row r="1037" spans="1:6">
      <c r="A1037" s="6"/>
    </row>
    <row r="1038" spans="1:6" ht="15.75">
      <c r="A1038" s="2" t="s">
        <v>0</v>
      </c>
      <c r="B1038" s="2" t="s">
        <v>98</v>
      </c>
      <c r="D1038" s="3" t="s">
        <v>100</v>
      </c>
    </row>
    <row r="1039" spans="1:6" ht="15.75">
      <c r="A1039" s="9" t="s">
        <v>1</v>
      </c>
    </row>
    <row r="1040" spans="1:6" ht="15.75">
      <c r="A1040" s="10" t="s">
        <v>30</v>
      </c>
      <c r="B1040" t="s">
        <v>7</v>
      </c>
      <c r="C1040" t="s">
        <v>46</v>
      </c>
      <c r="D1040" t="s">
        <v>9</v>
      </c>
      <c r="E1040" t="s">
        <v>34</v>
      </c>
    </row>
    <row r="1041" spans="1:6" ht="15.75">
      <c r="A1041" s="9" t="s">
        <v>2</v>
      </c>
    </row>
    <row r="1042" spans="1:6" ht="15.75">
      <c r="A1042" s="10" t="s">
        <v>10</v>
      </c>
      <c r="B1042" t="s">
        <v>11</v>
      </c>
      <c r="C1042" t="s">
        <v>12</v>
      </c>
      <c r="D1042" t="s">
        <v>13</v>
      </c>
      <c r="E1042" t="s">
        <v>109</v>
      </c>
    </row>
    <row r="1043" spans="1:6" ht="15.75">
      <c r="A1043" s="10" t="s">
        <v>14</v>
      </c>
      <c r="B1043" t="s">
        <v>105</v>
      </c>
      <c r="C1043" t="s">
        <v>16</v>
      </c>
      <c r="D1043" t="s">
        <v>17</v>
      </c>
    </row>
    <row r="1044" spans="1:6" ht="15.75">
      <c r="A1044" s="9" t="s">
        <v>3</v>
      </c>
    </row>
    <row r="1045" spans="1:6" ht="15.75">
      <c r="A1045" s="10" t="s">
        <v>48</v>
      </c>
      <c r="B1045" t="s">
        <v>18</v>
      </c>
    </row>
    <row r="1046" spans="1:6" ht="15.75">
      <c r="A1046" s="10" t="s">
        <v>31</v>
      </c>
      <c r="B1046" t="s">
        <v>19</v>
      </c>
    </row>
    <row r="1047" spans="1:6" ht="15.75">
      <c r="A1047" s="9" t="s">
        <v>4</v>
      </c>
    </row>
    <row r="1048" spans="1:6" ht="15.75">
      <c r="A1048" s="10" t="s">
        <v>20</v>
      </c>
      <c r="B1048" t="s">
        <v>104</v>
      </c>
      <c r="C1048" t="s">
        <v>22</v>
      </c>
      <c r="D1048" t="s">
        <v>36</v>
      </c>
      <c r="E1048" t="s">
        <v>23</v>
      </c>
      <c r="F1048" t="s">
        <v>24</v>
      </c>
    </row>
    <row r="1049" spans="1:6" ht="15.75">
      <c r="A1049" s="11" t="s">
        <v>5</v>
      </c>
    </row>
    <row r="1050" spans="1:6" ht="15.75">
      <c r="A1050" s="12" t="s">
        <v>42</v>
      </c>
      <c r="B1050" t="s">
        <v>25</v>
      </c>
      <c r="C1050" t="s">
        <v>26</v>
      </c>
    </row>
    <row r="1051" spans="1:6" ht="15.75">
      <c r="A1051" s="11" t="s">
        <v>6</v>
      </c>
    </row>
    <row r="1052" spans="1:6" ht="15.75">
      <c r="A1052" s="12" t="s">
        <v>43</v>
      </c>
      <c r="B1052" t="s">
        <v>27</v>
      </c>
      <c r="C1052" t="s">
        <v>39</v>
      </c>
      <c r="D1052" t="s">
        <v>28</v>
      </c>
    </row>
    <row r="1053" spans="1:6" ht="15.75">
      <c r="A1053" s="4"/>
    </row>
    <row r="1054" spans="1:6" ht="15.75">
      <c r="A1054" s="11" t="s">
        <v>32</v>
      </c>
    </row>
    <row r="1055" spans="1:6" ht="15.75">
      <c r="A1055" s="11" t="s">
        <v>33</v>
      </c>
    </row>
    <row r="1056" spans="1:6" ht="18.75">
      <c r="A1056" s="5"/>
    </row>
    <row r="1057" spans="1:6" ht="18.75">
      <c r="A1057" s="7" t="s">
        <v>110</v>
      </c>
    </row>
    <row r="1058" spans="1:6">
      <c r="A1058" s="8" t="s">
        <v>107</v>
      </c>
    </row>
    <row r="1059" spans="1:6">
      <c r="A1059" s="6"/>
    </row>
    <row r="1060" spans="1:6" ht="15.75">
      <c r="A1060" s="2" t="s">
        <v>0</v>
      </c>
      <c r="B1060" s="2" t="s">
        <v>98</v>
      </c>
      <c r="D1060" s="3" t="s">
        <v>100</v>
      </c>
    </row>
    <row r="1061" spans="1:6" ht="15.75">
      <c r="A1061" s="9" t="s">
        <v>1</v>
      </c>
    </row>
    <row r="1062" spans="1:6" ht="15.75">
      <c r="A1062" s="10" t="s">
        <v>30</v>
      </c>
      <c r="B1062" t="s">
        <v>7</v>
      </c>
      <c r="C1062" t="s">
        <v>46</v>
      </c>
      <c r="D1062" t="s">
        <v>9</v>
      </c>
      <c r="E1062" t="s">
        <v>34</v>
      </c>
    </row>
    <row r="1063" spans="1:6" ht="15.75">
      <c r="A1063" s="9" t="s">
        <v>2</v>
      </c>
    </row>
    <row r="1064" spans="1:6" ht="15.75">
      <c r="A1064" s="10" t="s">
        <v>10</v>
      </c>
      <c r="B1064" t="s">
        <v>11</v>
      </c>
      <c r="C1064" t="s">
        <v>12</v>
      </c>
      <c r="D1064" t="s">
        <v>13</v>
      </c>
      <c r="E1064" t="s">
        <v>109</v>
      </c>
    </row>
    <row r="1065" spans="1:6" ht="15.75">
      <c r="A1065" s="10" t="s">
        <v>14</v>
      </c>
      <c r="B1065" t="s">
        <v>15</v>
      </c>
      <c r="C1065" t="s">
        <v>44</v>
      </c>
      <c r="D1065" t="s">
        <v>17</v>
      </c>
    </row>
    <row r="1066" spans="1:6" ht="15.75">
      <c r="A1066" s="9" t="s">
        <v>3</v>
      </c>
    </row>
    <row r="1067" spans="1:6" ht="15.75">
      <c r="A1067" s="10" t="s">
        <v>48</v>
      </c>
      <c r="B1067" t="s">
        <v>18</v>
      </c>
    </row>
    <row r="1068" spans="1:6" ht="15.75">
      <c r="A1068" s="10" t="s">
        <v>31</v>
      </c>
      <c r="B1068" t="s">
        <v>19</v>
      </c>
    </row>
    <row r="1069" spans="1:6" ht="15.75">
      <c r="A1069" s="9" t="s">
        <v>4</v>
      </c>
    </row>
    <row r="1070" spans="1:6" ht="15.75">
      <c r="A1070" s="10" t="s">
        <v>20</v>
      </c>
      <c r="B1070" t="s">
        <v>104</v>
      </c>
      <c r="C1070" t="s">
        <v>22</v>
      </c>
      <c r="D1070" t="s">
        <v>41</v>
      </c>
      <c r="E1070" t="s">
        <v>23</v>
      </c>
      <c r="F1070" t="s">
        <v>24</v>
      </c>
    </row>
    <row r="1071" spans="1:6" ht="15.75">
      <c r="A1071" s="11" t="s">
        <v>5</v>
      </c>
    </row>
    <row r="1072" spans="1:6" ht="15.75">
      <c r="A1072" s="12" t="s">
        <v>42</v>
      </c>
      <c r="B1072" t="s">
        <v>25</v>
      </c>
      <c r="C1072" t="s">
        <v>26</v>
      </c>
    </row>
    <row r="1073" spans="1:5" ht="15.75">
      <c r="A1073" s="11" t="s">
        <v>6</v>
      </c>
    </row>
    <row r="1074" spans="1:5" ht="15.75">
      <c r="A1074" s="12" t="s">
        <v>43</v>
      </c>
      <c r="B1074" t="s">
        <v>27</v>
      </c>
      <c r="C1074" t="s">
        <v>39</v>
      </c>
      <c r="D1074" t="s">
        <v>28</v>
      </c>
    </row>
    <row r="1075" spans="1:5" ht="15.75">
      <c r="A1075" s="4"/>
    </row>
    <row r="1076" spans="1:5" ht="15.75">
      <c r="A1076" s="11" t="s">
        <v>32</v>
      </c>
    </row>
    <row r="1077" spans="1:5" ht="15.75">
      <c r="A1077" s="11" t="s">
        <v>33</v>
      </c>
    </row>
    <row r="1078" spans="1:5" ht="18.75">
      <c r="A1078" s="5"/>
    </row>
    <row r="1079" spans="1:5" ht="18.75">
      <c r="A1079" s="7" t="s">
        <v>110</v>
      </c>
    </row>
    <row r="1080" spans="1:5">
      <c r="A1080" s="8" t="s">
        <v>107</v>
      </c>
    </row>
    <row r="1081" spans="1:5">
      <c r="A1081" s="6"/>
    </row>
    <row r="1082" spans="1:5" ht="15.75">
      <c r="A1082" s="2" t="s">
        <v>0</v>
      </c>
      <c r="B1082" s="2" t="s">
        <v>99</v>
      </c>
      <c r="D1082" s="3" t="s">
        <v>29</v>
      </c>
    </row>
    <row r="1083" spans="1:5" ht="15.75">
      <c r="A1083" s="9" t="s">
        <v>1</v>
      </c>
    </row>
    <row r="1084" spans="1:5" ht="15.75">
      <c r="A1084" s="10" t="s">
        <v>30</v>
      </c>
      <c r="B1084" t="s">
        <v>7</v>
      </c>
      <c r="C1084" t="s">
        <v>8</v>
      </c>
      <c r="D1084" t="s">
        <v>102</v>
      </c>
      <c r="E1084" t="s">
        <v>34</v>
      </c>
    </row>
    <row r="1085" spans="1:5" ht="15.75">
      <c r="A1085" s="9" t="s">
        <v>2</v>
      </c>
    </row>
    <row r="1086" spans="1:5" ht="15.75">
      <c r="A1086" s="10" t="s">
        <v>10</v>
      </c>
      <c r="B1086" t="s">
        <v>11</v>
      </c>
      <c r="C1086" t="s">
        <v>12</v>
      </c>
      <c r="D1086" t="s">
        <v>13</v>
      </c>
      <c r="E1086" t="s">
        <v>109</v>
      </c>
    </row>
    <row r="1087" spans="1:5" ht="15.75">
      <c r="A1087" s="10" t="s">
        <v>14</v>
      </c>
      <c r="B1087" t="s">
        <v>15</v>
      </c>
      <c r="C1087" t="s">
        <v>44</v>
      </c>
      <c r="D1087" t="s">
        <v>17</v>
      </c>
    </row>
    <row r="1088" spans="1:5" ht="15.75">
      <c r="A1088" s="9" t="s">
        <v>3</v>
      </c>
    </row>
    <row r="1089" spans="1:6" ht="15.75">
      <c r="A1089" s="10" t="s">
        <v>48</v>
      </c>
      <c r="B1089" t="s">
        <v>18</v>
      </c>
    </row>
    <row r="1090" spans="1:6" ht="15.75">
      <c r="A1090" s="10" t="s">
        <v>31</v>
      </c>
      <c r="B1090" t="s">
        <v>19</v>
      </c>
    </row>
    <row r="1091" spans="1:6" ht="15.75">
      <c r="A1091" s="9" t="s">
        <v>4</v>
      </c>
    </row>
    <row r="1092" spans="1:6" ht="15.75">
      <c r="A1092" s="10" t="s">
        <v>57</v>
      </c>
      <c r="B1092" t="s">
        <v>21</v>
      </c>
      <c r="C1092" t="s">
        <v>22</v>
      </c>
      <c r="D1092" t="s">
        <v>36</v>
      </c>
      <c r="E1092" t="s">
        <v>23</v>
      </c>
      <c r="F1092" t="s">
        <v>24</v>
      </c>
    </row>
    <row r="1093" spans="1:6" ht="15.75">
      <c r="A1093" s="11" t="s">
        <v>5</v>
      </c>
    </row>
    <row r="1094" spans="1:6" ht="15.75">
      <c r="A1094" s="12" t="s">
        <v>42</v>
      </c>
      <c r="B1094" t="s">
        <v>25</v>
      </c>
      <c r="C1094" t="s">
        <v>26</v>
      </c>
    </row>
    <row r="1095" spans="1:6" ht="15.75">
      <c r="A1095" s="11" t="s">
        <v>6</v>
      </c>
    </row>
    <row r="1096" spans="1:6" ht="15.75">
      <c r="A1096" s="12" t="s">
        <v>43</v>
      </c>
      <c r="B1096" t="s">
        <v>27</v>
      </c>
      <c r="C1096" t="s">
        <v>39</v>
      </c>
      <c r="D1096" t="s">
        <v>28</v>
      </c>
    </row>
    <row r="1097" spans="1:6" ht="15.75">
      <c r="A1097" s="4"/>
    </row>
    <row r="1098" spans="1:6" ht="15.75">
      <c r="A1098" s="11" t="s">
        <v>32</v>
      </c>
    </row>
    <row r="1099" spans="1:6" ht="15.75">
      <c r="A1099" s="11" t="s">
        <v>33</v>
      </c>
    </row>
    <row r="1100" spans="1:6" ht="18.75">
      <c r="A1100" s="5"/>
    </row>
    <row r="1101" spans="1:6" ht="18.75">
      <c r="A1101" s="7" t="s">
        <v>110</v>
      </c>
    </row>
    <row r="1102" spans="1:6">
      <c r="A1102" s="8" t="s">
        <v>107</v>
      </c>
    </row>
    <row r="1103" spans="1:6">
      <c r="A1103" s="6"/>
    </row>
    <row r="1104" spans="1:6" ht="15.75">
      <c r="A1104" s="2" t="s">
        <v>0</v>
      </c>
      <c r="B1104" s="2" t="s">
        <v>99</v>
      </c>
      <c r="D1104" s="3" t="s">
        <v>29</v>
      </c>
    </row>
    <row r="1105" spans="1:6" ht="15.75">
      <c r="A1105" s="9" t="s">
        <v>1</v>
      </c>
    </row>
    <row r="1106" spans="1:6" ht="15.75">
      <c r="A1106" s="10" t="s">
        <v>30</v>
      </c>
      <c r="B1106" t="s">
        <v>7</v>
      </c>
      <c r="C1106" t="s">
        <v>8</v>
      </c>
      <c r="D1106" t="s">
        <v>9</v>
      </c>
      <c r="E1106" t="s">
        <v>40</v>
      </c>
    </row>
    <row r="1107" spans="1:6" ht="15.75">
      <c r="A1107" s="9" t="s">
        <v>2</v>
      </c>
    </row>
    <row r="1108" spans="1:6" ht="15.75">
      <c r="A1108" s="10" t="s">
        <v>10</v>
      </c>
      <c r="B1108" t="s">
        <v>11</v>
      </c>
      <c r="C1108" t="s">
        <v>12</v>
      </c>
      <c r="D1108" t="s">
        <v>13</v>
      </c>
      <c r="E1108" t="s">
        <v>109</v>
      </c>
    </row>
    <row r="1109" spans="1:6" ht="15.75">
      <c r="A1109" s="10" t="s">
        <v>14</v>
      </c>
      <c r="B1109" t="s">
        <v>15</v>
      </c>
      <c r="C1109" t="s">
        <v>16</v>
      </c>
      <c r="D1109" t="s">
        <v>51</v>
      </c>
    </row>
    <row r="1110" spans="1:6" ht="15.75">
      <c r="A1110" s="9" t="s">
        <v>3</v>
      </c>
    </row>
    <row r="1111" spans="1:6" ht="15.75">
      <c r="A1111" s="10" t="s">
        <v>48</v>
      </c>
      <c r="B1111" t="s">
        <v>18</v>
      </c>
    </row>
    <row r="1112" spans="1:6" ht="15.75">
      <c r="A1112" s="10" t="s">
        <v>31</v>
      </c>
      <c r="B1112" t="s">
        <v>19</v>
      </c>
    </row>
    <row r="1113" spans="1:6" ht="15.75">
      <c r="A1113" s="9" t="s">
        <v>4</v>
      </c>
    </row>
    <row r="1114" spans="1:6" ht="15.75">
      <c r="A1114" s="10" t="s">
        <v>20</v>
      </c>
      <c r="B1114" t="s">
        <v>104</v>
      </c>
      <c r="C1114" t="s">
        <v>22</v>
      </c>
      <c r="D1114" t="s">
        <v>36</v>
      </c>
      <c r="E1114" t="s">
        <v>23</v>
      </c>
      <c r="F1114" t="s">
        <v>24</v>
      </c>
    </row>
    <row r="1115" spans="1:6" ht="15.75">
      <c r="A1115" s="11" t="s">
        <v>5</v>
      </c>
    </row>
    <row r="1116" spans="1:6" ht="15.75">
      <c r="A1116" s="12" t="s">
        <v>37</v>
      </c>
      <c r="B1116" t="s">
        <v>56</v>
      </c>
      <c r="C1116" t="s">
        <v>26</v>
      </c>
    </row>
    <row r="1117" spans="1:6" ht="15.75">
      <c r="A1117" s="11" t="s">
        <v>6</v>
      </c>
    </row>
    <row r="1118" spans="1:6" ht="15.75">
      <c r="A1118" s="12" t="s">
        <v>43</v>
      </c>
      <c r="B1118" t="s">
        <v>27</v>
      </c>
      <c r="C1118" t="s">
        <v>39</v>
      </c>
      <c r="D1118" t="s">
        <v>28</v>
      </c>
    </row>
    <row r="1119" spans="1:6" ht="15.75">
      <c r="A1119" s="4"/>
    </row>
    <row r="1120" spans="1:6" ht="15.75">
      <c r="A1120" s="11" t="s">
        <v>32</v>
      </c>
    </row>
    <row r="1121" spans="1:6" ht="15.75">
      <c r="A1121" s="11" t="s">
        <v>33</v>
      </c>
    </row>
    <row r="1122" spans="1:6" ht="18.75">
      <c r="A1122" s="5"/>
    </row>
    <row r="1123" spans="1:6" ht="18.75">
      <c r="A1123" s="7" t="s">
        <v>110</v>
      </c>
    </row>
    <row r="1124" spans="1:6">
      <c r="A1124" s="8" t="s">
        <v>107</v>
      </c>
    </row>
    <row r="1125" spans="1:6">
      <c r="A1125" s="6"/>
    </row>
    <row r="1126" spans="1:6" ht="15.75">
      <c r="A1126" s="2" t="s">
        <v>0</v>
      </c>
      <c r="B1126" s="2" t="s">
        <v>99</v>
      </c>
      <c r="D1126" s="3" t="s">
        <v>29</v>
      </c>
    </row>
    <row r="1127" spans="1:6" ht="15.75">
      <c r="A1127" s="9" t="s">
        <v>1</v>
      </c>
    </row>
    <row r="1128" spans="1:6" ht="15.75">
      <c r="A1128" s="10" t="s">
        <v>30</v>
      </c>
      <c r="B1128" t="s">
        <v>7</v>
      </c>
      <c r="C1128" t="s">
        <v>46</v>
      </c>
      <c r="D1128" t="s">
        <v>9</v>
      </c>
      <c r="E1128" t="s">
        <v>34</v>
      </c>
    </row>
    <row r="1129" spans="1:6" ht="15.75">
      <c r="A1129" s="9" t="s">
        <v>2</v>
      </c>
    </row>
    <row r="1130" spans="1:6" ht="15.75">
      <c r="A1130" s="10" t="s">
        <v>10</v>
      </c>
      <c r="B1130" t="s">
        <v>11</v>
      </c>
      <c r="C1130" t="s">
        <v>12</v>
      </c>
      <c r="D1130" t="s">
        <v>13</v>
      </c>
      <c r="E1130" t="s">
        <v>109</v>
      </c>
    </row>
    <row r="1131" spans="1:6" ht="15.75">
      <c r="A1131" s="10" t="s">
        <v>14</v>
      </c>
      <c r="B1131" t="s">
        <v>15</v>
      </c>
      <c r="C1131" t="s">
        <v>44</v>
      </c>
      <c r="D1131" t="s">
        <v>17</v>
      </c>
    </row>
    <row r="1132" spans="1:6" ht="15.75">
      <c r="A1132" s="9" t="s">
        <v>3</v>
      </c>
    </row>
    <row r="1133" spans="1:6" ht="15.75">
      <c r="A1133" s="10" t="s">
        <v>35</v>
      </c>
      <c r="B1133" t="s">
        <v>52</v>
      </c>
    </row>
    <row r="1134" spans="1:6" ht="15.75">
      <c r="A1134" s="10" t="s">
        <v>31</v>
      </c>
      <c r="B1134" t="s">
        <v>19</v>
      </c>
    </row>
    <row r="1135" spans="1:6" ht="15.75">
      <c r="A1135" s="9" t="s">
        <v>4</v>
      </c>
    </row>
    <row r="1136" spans="1:6" ht="15.75">
      <c r="A1136" s="10" t="s">
        <v>20</v>
      </c>
      <c r="B1136" t="s">
        <v>21</v>
      </c>
      <c r="C1136" t="s">
        <v>22</v>
      </c>
      <c r="D1136" t="s">
        <v>36</v>
      </c>
      <c r="E1136" t="s">
        <v>23</v>
      </c>
      <c r="F1136" t="s">
        <v>64</v>
      </c>
    </row>
    <row r="1137" spans="1:5" ht="15.75">
      <c r="A1137" s="11" t="s">
        <v>5</v>
      </c>
    </row>
    <row r="1138" spans="1:5" ht="15.75">
      <c r="A1138" s="12" t="s">
        <v>42</v>
      </c>
      <c r="B1138" t="s">
        <v>25</v>
      </c>
      <c r="C1138" t="s">
        <v>26</v>
      </c>
    </row>
    <row r="1139" spans="1:5" ht="15.75">
      <c r="A1139" s="11" t="s">
        <v>6</v>
      </c>
    </row>
    <row r="1140" spans="1:5" ht="15.75">
      <c r="A1140" s="12" t="s">
        <v>43</v>
      </c>
      <c r="B1140" t="s">
        <v>27</v>
      </c>
      <c r="C1140" t="s">
        <v>39</v>
      </c>
      <c r="D1140" t="s">
        <v>28</v>
      </c>
    </row>
    <row r="1141" spans="1:5" ht="15.75">
      <c r="A1141" s="4"/>
    </row>
    <row r="1142" spans="1:5" ht="15.75">
      <c r="A1142" s="11" t="s">
        <v>32</v>
      </c>
    </row>
    <row r="1143" spans="1:5" ht="15.75">
      <c r="A1143" s="11" t="s">
        <v>33</v>
      </c>
    </row>
    <row r="1144" spans="1:5" ht="18.75">
      <c r="A1144" s="5"/>
    </row>
    <row r="1145" spans="1:5" ht="18.75">
      <c r="A1145" s="7" t="s">
        <v>110</v>
      </c>
    </row>
    <row r="1146" spans="1:5">
      <c r="A1146" s="8" t="s">
        <v>107</v>
      </c>
    </row>
    <row r="1147" spans="1:5">
      <c r="A1147" s="6"/>
    </row>
    <row r="1148" spans="1:5" ht="15.75">
      <c r="A1148" s="2" t="s">
        <v>0</v>
      </c>
      <c r="B1148" s="2" t="s">
        <v>99</v>
      </c>
      <c r="D1148" s="3" t="s">
        <v>29</v>
      </c>
    </row>
    <row r="1149" spans="1:5" ht="15.75">
      <c r="A1149" s="9" t="s">
        <v>1</v>
      </c>
    </row>
    <row r="1150" spans="1:5" ht="15.75">
      <c r="A1150" s="10" t="s">
        <v>30</v>
      </c>
      <c r="B1150" t="s">
        <v>7</v>
      </c>
      <c r="C1150" t="s">
        <v>8</v>
      </c>
      <c r="D1150" t="s">
        <v>102</v>
      </c>
      <c r="E1150" t="s">
        <v>34</v>
      </c>
    </row>
    <row r="1151" spans="1:5" ht="15.75">
      <c r="A1151" s="9" t="s">
        <v>2</v>
      </c>
    </row>
    <row r="1152" spans="1:5" ht="15.75">
      <c r="A1152" s="10" t="s">
        <v>58</v>
      </c>
      <c r="B1152" t="s">
        <v>11</v>
      </c>
      <c r="C1152" t="s">
        <v>12</v>
      </c>
      <c r="D1152" t="s">
        <v>13</v>
      </c>
      <c r="E1152" t="s">
        <v>109</v>
      </c>
    </row>
    <row r="1153" spans="1:6" ht="15.75">
      <c r="A1153" s="10" t="s">
        <v>14</v>
      </c>
      <c r="B1153" t="s">
        <v>15</v>
      </c>
      <c r="C1153" t="s">
        <v>44</v>
      </c>
      <c r="D1153" t="s">
        <v>17</v>
      </c>
    </row>
    <row r="1154" spans="1:6" ht="15.75">
      <c r="A1154" s="9" t="s">
        <v>3</v>
      </c>
    </row>
    <row r="1155" spans="1:6" ht="15.75">
      <c r="A1155" s="10" t="s">
        <v>35</v>
      </c>
      <c r="B1155" t="s">
        <v>52</v>
      </c>
    </row>
    <row r="1156" spans="1:6" ht="15.75">
      <c r="A1156" s="10" t="s">
        <v>31</v>
      </c>
      <c r="B1156" t="s">
        <v>19</v>
      </c>
    </row>
    <row r="1157" spans="1:6" ht="15.75">
      <c r="A1157" s="9" t="s">
        <v>4</v>
      </c>
    </row>
    <row r="1158" spans="1:6" ht="15.75">
      <c r="A1158" s="10" t="s">
        <v>20</v>
      </c>
      <c r="B1158" t="s">
        <v>104</v>
      </c>
      <c r="C1158" t="s">
        <v>22</v>
      </c>
      <c r="D1158" t="s">
        <v>36</v>
      </c>
      <c r="E1158" t="s">
        <v>23</v>
      </c>
      <c r="F1158" t="s">
        <v>24</v>
      </c>
    </row>
    <row r="1159" spans="1:6" ht="15.75">
      <c r="A1159" s="11" t="s">
        <v>5</v>
      </c>
    </row>
    <row r="1160" spans="1:6" ht="15.75">
      <c r="A1160" s="12" t="s">
        <v>42</v>
      </c>
      <c r="B1160" t="s">
        <v>25</v>
      </c>
      <c r="C1160" t="s">
        <v>26</v>
      </c>
    </row>
    <row r="1161" spans="1:6" ht="15.75">
      <c r="A1161" s="11" t="s">
        <v>6</v>
      </c>
    </row>
    <row r="1162" spans="1:6" ht="15.75">
      <c r="A1162" s="12" t="s">
        <v>43</v>
      </c>
      <c r="B1162" t="s">
        <v>27</v>
      </c>
      <c r="C1162" t="s">
        <v>39</v>
      </c>
      <c r="D1162" t="s">
        <v>28</v>
      </c>
    </row>
    <row r="1163" spans="1:6" ht="15.75">
      <c r="A1163" s="4"/>
    </row>
    <row r="1164" spans="1:6" ht="15.75">
      <c r="A1164" s="11" t="s">
        <v>32</v>
      </c>
    </row>
    <row r="1165" spans="1:6" ht="15.75">
      <c r="A1165" s="11" t="s">
        <v>33</v>
      </c>
    </row>
    <row r="1166" spans="1:6" ht="18.75">
      <c r="A1166" s="5"/>
    </row>
    <row r="1167" spans="1:6" ht="18.75">
      <c r="A1167" s="7" t="s">
        <v>110</v>
      </c>
    </row>
    <row r="1168" spans="1:6">
      <c r="A1168" s="8" t="s">
        <v>107</v>
      </c>
    </row>
    <row r="1169" spans="1:6">
      <c r="A1169" s="6"/>
    </row>
    <row r="1170" spans="1:6" ht="15.75">
      <c r="A1170" s="2" t="s">
        <v>0</v>
      </c>
      <c r="B1170" s="2" t="s">
        <v>98</v>
      </c>
      <c r="D1170" s="3" t="s">
        <v>100</v>
      </c>
    </row>
    <row r="1171" spans="1:6" ht="15.75">
      <c r="A1171" s="9" t="s">
        <v>1</v>
      </c>
    </row>
    <row r="1172" spans="1:6" ht="15.75">
      <c r="A1172" s="10" t="s">
        <v>30</v>
      </c>
      <c r="B1172" t="s">
        <v>7</v>
      </c>
      <c r="C1172" t="s">
        <v>46</v>
      </c>
      <c r="D1172" t="s">
        <v>9</v>
      </c>
      <c r="E1172" t="s">
        <v>34</v>
      </c>
    </row>
    <row r="1173" spans="1:6" ht="15.75">
      <c r="A1173" s="9" t="s">
        <v>2</v>
      </c>
    </row>
    <row r="1174" spans="1:6" ht="15.75">
      <c r="A1174" s="10" t="s">
        <v>10</v>
      </c>
      <c r="B1174" t="s">
        <v>11</v>
      </c>
      <c r="C1174" t="s">
        <v>12</v>
      </c>
      <c r="D1174" t="s">
        <v>59</v>
      </c>
      <c r="E1174" t="s">
        <v>109</v>
      </c>
    </row>
    <row r="1175" spans="1:6" ht="15.75">
      <c r="A1175" s="10" t="s">
        <v>14</v>
      </c>
      <c r="B1175" t="s">
        <v>15</v>
      </c>
      <c r="C1175" t="s">
        <v>16</v>
      </c>
      <c r="D1175" t="s">
        <v>17</v>
      </c>
    </row>
    <row r="1176" spans="1:6" ht="15.75">
      <c r="A1176" s="9" t="s">
        <v>3</v>
      </c>
    </row>
    <row r="1177" spans="1:6" ht="15.75">
      <c r="A1177" s="10" t="s">
        <v>48</v>
      </c>
      <c r="B1177" t="s">
        <v>18</v>
      </c>
    </row>
    <row r="1178" spans="1:6" ht="15.75">
      <c r="A1178" s="10" t="s">
        <v>31</v>
      </c>
      <c r="B1178" t="s">
        <v>19</v>
      </c>
    </row>
    <row r="1179" spans="1:6" ht="15.75">
      <c r="A1179" s="9" t="s">
        <v>4</v>
      </c>
    </row>
    <row r="1180" spans="1:6" ht="15.75">
      <c r="A1180" s="10" t="s">
        <v>20</v>
      </c>
      <c r="B1180" t="s">
        <v>104</v>
      </c>
      <c r="C1180" t="s">
        <v>22</v>
      </c>
      <c r="D1180" t="s">
        <v>36</v>
      </c>
      <c r="E1180" t="s">
        <v>23</v>
      </c>
      <c r="F1180" t="s">
        <v>24</v>
      </c>
    </row>
    <row r="1181" spans="1:6" ht="15.75">
      <c r="A1181" s="11" t="s">
        <v>5</v>
      </c>
    </row>
    <row r="1182" spans="1:6" ht="15.75">
      <c r="A1182" s="12" t="s">
        <v>42</v>
      </c>
      <c r="B1182" t="s">
        <v>25</v>
      </c>
      <c r="C1182" t="s">
        <v>26</v>
      </c>
    </row>
    <row r="1183" spans="1:6" ht="15.75">
      <c r="A1183" s="11" t="s">
        <v>6</v>
      </c>
    </row>
    <row r="1184" spans="1:6" ht="15.75">
      <c r="A1184" s="12" t="s">
        <v>43</v>
      </c>
      <c r="B1184" t="s">
        <v>27</v>
      </c>
      <c r="C1184" t="s">
        <v>39</v>
      </c>
      <c r="D1184" t="s">
        <v>28</v>
      </c>
    </row>
    <row r="1185" spans="1:5" ht="15.75">
      <c r="A1185" s="4"/>
    </row>
    <row r="1186" spans="1:5" ht="15.75">
      <c r="A1186" s="11" t="s">
        <v>32</v>
      </c>
    </row>
    <row r="1187" spans="1:5" ht="15.75">
      <c r="A1187" s="11" t="s">
        <v>33</v>
      </c>
    </row>
    <row r="1188" spans="1:5" ht="18.75">
      <c r="A1188" s="5"/>
    </row>
    <row r="1189" spans="1:5" ht="18.75">
      <c r="A1189" s="7" t="s">
        <v>110</v>
      </c>
    </row>
    <row r="1190" spans="1:5">
      <c r="A1190" s="8" t="s">
        <v>107</v>
      </c>
    </row>
    <row r="1191" spans="1:5">
      <c r="A1191" s="6"/>
    </row>
    <row r="1192" spans="1:5" ht="15.75">
      <c r="A1192" s="2" t="s">
        <v>0</v>
      </c>
      <c r="B1192" s="2" t="s">
        <v>98</v>
      </c>
      <c r="D1192" s="3" t="s">
        <v>100</v>
      </c>
    </row>
    <row r="1193" spans="1:5" ht="15.75">
      <c r="A1193" s="9" t="s">
        <v>1</v>
      </c>
    </row>
    <row r="1194" spans="1:5" ht="15.75">
      <c r="A1194" s="10" t="s">
        <v>30</v>
      </c>
      <c r="B1194" t="s">
        <v>7</v>
      </c>
      <c r="C1194" t="s">
        <v>8</v>
      </c>
      <c r="D1194" t="s">
        <v>9</v>
      </c>
      <c r="E1194" t="s">
        <v>40</v>
      </c>
    </row>
    <row r="1195" spans="1:5" ht="15.75">
      <c r="A1195" s="9" t="s">
        <v>2</v>
      </c>
    </row>
    <row r="1196" spans="1:5" ht="15.75">
      <c r="A1196" s="10" t="s">
        <v>10</v>
      </c>
      <c r="B1196" t="s">
        <v>11</v>
      </c>
      <c r="C1196" t="s">
        <v>60</v>
      </c>
      <c r="D1196" t="s">
        <v>13</v>
      </c>
      <c r="E1196" t="s">
        <v>109</v>
      </c>
    </row>
    <row r="1197" spans="1:5" ht="15.75">
      <c r="A1197" s="10" t="s">
        <v>14</v>
      </c>
      <c r="B1197" t="s">
        <v>15</v>
      </c>
      <c r="C1197" t="s">
        <v>16</v>
      </c>
      <c r="D1197" t="s">
        <v>17</v>
      </c>
    </row>
    <row r="1198" spans="1:5" ht="15.75">
      <c r="A1198" s="9" t="s">
        <v>3</v>
      </c>
    </row>
    <row r="1199" spans="1:5" ht="15.75">
      <c r="A1199" s="10" t="s">
        <v>35</v>
      </c>
      <c r="B1199" t="s">
        <v>52</v>
      </c>
    </row>
    <row r="1200" spans="1:5" ht="15.75">
      <c r="A1200" s="10" t="s">
        <v>31</v>
      </c>
      <c r="B1200" t="s">
        <v>19</v>
      </c>
    </row>
    <row r="1201" spans="1:6" ht="15.75">
      <c r="A1201" s="9" t="s">
        <v>4</v>
      </c>
    </row>
    <row r="1202" spans="1:6" ht="15.75">
      <c r="A1202" s="10" t="s">
        <v>20</v>
      </c>
      <c r="B1202" t="s">
        <v>21</v>
      </c>
      <c r="C1202" t="s">
        <v>53</v>
      </c>
      <c r="D1202" t="s">
        <v>36</v>
      </c>
      <c r="E1202" t="s">
        <v>23</v>
      </c>
      <c r="F1202" t="s">
        <v>24</v>
      </c>
    </row>
    <row r="1203" spans="1:6" ht="15.75">
      <c r="A1203" s="11" t="s">
        <v>5</v>
      </c>
    </row>
    <row r="1204" spans="1:6" ht="15.75">
      <c r="A1204" s="12" t="s">
        <v>37</v>
      </c>
      <c r="B1204" t="s">
        <v>25</v>
      </c>
      <c r="C1204" t="s">
        <v>49</v>
      </c>
    </row>
    <row r="1205" spans="1:6" ht="15.75">
      <c r="A1205" s="11" t="s">
        <v>6</v>
      </c>
    </row>
    <row r="1206" spans="1:6" ht="15.75">
      <c r="A1206" s="12" t="s">
        <v>43</v>
      </c>
      <c r="B1206" t="s">
        <v>27</v>
      </c>
      <c r="C1206" t="s">
        <v>39</v>
      </c>
      <c r="D1206" t="s">
        <v>28</v>
      </c>
    </row>
    <row r="1207" spans="1:6" ht="15.75">
      <c r="A1207" s="4"/>
    </row>
    <row r="1208" spans="1:6" ht="15.75">
      <c r="A1208" s="14" t="s">
        <v>32</v>
      </c>
    </row>
    <row r="1209" spans="1:6" ht="15.75">
      <c r="A1209" s="11" t="s">
        <v>33</v>
      </c>
    </row>
    <row r="1210" spans="1:6" ht="18.75">
      <c r="A1210" s="5"/>
    </row>
    <row r="1211" spans="1:6" ht="18.75">
      <c r="A1211" s="7" t="s">
        <v>110</v>
      </c>
    </row>
    <row r="1212" spans="1:6">
      <c r="A1212" s="8" t="s">
        <v>107</v>
      </c>
    </row>
    <row r="1213" spans="1:6">
      <c r="A1213" s="6"/>
    </row>
    <row r="1214" spans="1:6" ht="15.75">
      <c r="A1214" s="2" t="s">
        <v>0</v>
      </c>
      <c r="B1214" s="2" t="s">
        <v>98</v>
      </c>
      <c r="D1214" s="3" t="s">
        <v>100</v>
      </c>
    </row>
    <row r="1215" spans="1:6" ht="15.75">
      <c r="A1215" s="9" t="s">
        <v>1</v>
      </c>
    </row>
    <row r="1216" spans="1:6" ht="15.75">
      <c r="A1216" s="10" t="s">
        <v>30</v>
      </c>
      <c r="B1216" t="s">
        <v>7</v>
      </c>
      <c r="C1216" t="s">
        <v>46</v>
      </c>
      <c r="D1216" t="s">
        <v>9</v>
      </c>
      <c r="E1216" t="s">
        <v>34</v>
      </c>
    </row>
    <row r="1217" spans="1:6" ht="15.75">
      <c r="A1217" s="9" t="s">
        <v>2</v>
      </c>
    </row>
    <row r="1218" spans="1:6" ht="15.75">
      <c r="A1218" s="10" t="s">
        <v>58</v>
      </c>
      <c r="B1218" t="s">
        <v>11</v>
      </c>
      <c r="C1218" t="s">
        <v>12</v>
      </c>
      <c r="D1218" t="s">
        <v>13</v>
      </c>
      <c r="E1218" t="s">
        <v>109</v>
      </c>
    </row>
    <row r="1219" spans="1:6" ht="15.75">
      <c r="A1219" s="10" t="s">
        <v>47</v>
      </c>
      <c r="B1219" t="s">
        <v>15</v>
      </c>
      <c r="C1219" t="s">
        <v>16</v>
      </c>
      <c r="D1219" t="s">
        <v>17</v>
      </c>
    </row>
    <row r="1220" spans="1:6" ht="15.75">
      <c r="A1220" s="9" t="s">
        <v>3</v>
      </c>
    </row>
    <row r="1221" spans="1:6" ht="15.75">
      <c r="A1221" s="10" t="s">
        <v>48</v>
      </c>
      <c r="B1221" t="s">
        <v>18</v>
      </c>
    </row>
    <row r="1222" spans="1:6" ht="15.75">
      <c r="A1222" s="10" t="s">
        <v>31</v>
      </c>
      <c r="B1222" t="s">
        <v>19</v>
      </c>
    </row>
    <row r="1223" spans="1:6" ht="15.75">
      <c r="A1223" s="9" t="s">
        <v>4</v>
      </c>
    </row>
    <row r="1224" spans="1:6" ht="15.75">
      <c r="A1224" s="10" t="s">
        <v>57</v>
      </c>
      <c r="B1224" t="s">
        <v>21</v>
      </c>
      <c r="C1224" t="s">
        <v>22</v>
      </c>
      <c r="D1224" t="s">
        <v>36</v>
      </c>
      <c r="E1224" t="s">
        <v>23</v>
      </c>
      <c r="F1224" t="s">
        <v>24</v>
      </c>
    </row>
    <row r="1225" spans="1:6" ht="15.75">
      <c r="A1225" s="11" t="s">
        <v>5</v>
      </c>
    </row>
    <row r="1226" spans="1:6" ht="15.75">
      <c r="A1226" s="12" t="s">
        <v>37</v>
      </c>
      <c r="B1226" t="s">
        <v>25</v>
      </c>
      <c r="C1226" t="s">
        <v>49</v>
      </c>
    </row>
    <row r="1227" spans="1:6" ht="15.75">
      <c r="A1227" s="11" t="s">
        <v>6</v>
      </c>
    </row>
    <row r="1228" spans="1:6" ht="15.75">
      <c r="A1228" s="12" t="s">
        <v>43</v>
      </c>
      <c r="B1228" t="s">
        <v>27</v>
      </c>
      <c r="C1228" t="s">
        <v>39</v>
      </c>
      <c r="D1228" t="s">
        <v>28</v>
      </c>
    </row>
    <row r="1229" spans="1:6" ht="15.75">
      <c r="A1229" s="4"/>
    </row>
    <row r="1230" spans="1:6" ht="15.75">
      <c r="A1230" s="11" t="s">
        <v>32</v>
      </c>
    </row>
    <row r="1231" spans="1:6" ht="15.75">
      <c r="A1231" s="11" t="s">
        <v>33</v>
      </c>
    </row>
    <row r="1232" spans="1:6" ht="18.75">
      <c r="A1232" s="5"/>
    </row>
    <row r="1233" spans="1:4">
      <c r="A1233" s="1"/>
    </row>
    <row r="1235" spans="1:4" ht="18.75">
      <c r="A1235" s="17" t="s">
        <v>172</v>
      </c>
    </row>
    <row r="1236" spans="1:4">
      <c r="A1236" s="6" t="s">
        <v>116</v>
      </c>
    </row>
    <row r="1237" spans="1:4">
      <c r="A1237" s="6"/>
    </row>
    <row r="1238" spans="1:4" ht="15.75">
      <c r="A1238" s="3" t="s">
        <v>117</v>
      </c>
      <c r="C1238" s="3" t="s">
        <v>118</v>
      </c>
    </row>
    <row r="1239" spans="1:4">
      <c r="A1239" s="6"/>
    </row>
    <row r="1240" spans="1:4" ht="15.75">
      <c r="A1240" s="2" t="s">
        <v>0</v>
      </c>
      <c r="B1240" s="2" t="s">
        <v>119</v>
      </c>
      <c r="D1240" s="3" t="s">
        <v>120</v>
      </c>
    </row>
    <row r="1241" spans="1:4" ht="15.75">
      <c r="A1241" s="2" t="s">
        <v>1</v>
      </c>
    </row>
    <row r="1242" spans="1:4" ht="15.75">
      <c r="A1242" s="3" t="s">
        <v>121</v>
      </c>
    </row>
    <row r="1243" spans="1:4" ht="15.75">
      <c r="A1243" s="2" t="s">
        <v>2</v>
      </c>
    </row>
    <row r="1244" spans="1:4" ht="15.75">
      <c r="A1244" s="3" t="s">
        <v>122</v>
      </c>
    </row>
    <row r="1245" spans="1:4" ht="15.75">
      <c r="A1245" s="3" t="s">
        <v>123</v>
      </c>
    </row>
    <row r="1246" spans="1:4" ht="15.75">
      <c r="A1246" s="2" t="s">
        <v>3</v>
      </c>
    </row>
    <row r="1247" spans="1:4" ht="15.75">
      <c r="A1247" s="3" t="s">
        <v>124</v>
      </c>
    </row>
    <row r="1248" spans="1:4" ht="15.75">
      <c r="A1248" s="3" t="s">
        <v>125</v>
      </c>
    </row>
    <row r="1249" spans="1:3" ht="15.75">
      <c r="A1249" s="2" t="s">
        <v>4</v>
      </c>
    </row>
    <row r="1250" spans="1:3" ht="15.75">
      <c r="A1250" s="3" t="s">
        <v>126</v>
      </c>
    </row>
    <row r="1251" spans="1:3" ht="15.75">
      <c r="A1251" s="16" t="s">
        <v>5</v>
      </c>
    </row>
    <row r="1252" spans="1:3" ht="15.75">
      <c r="A1252" s="4" t="s">
        <v>127</v>
      </c>
    </row>
    <row r="1253" spans="1:3" ht="15.75">
      <c r="A1253" s="16" t="s">
        <v>6</v>
      </c>
    </row>
    <row r="1254" spans="1:3" ht="15.75">
      <c r="A1254" s="4" t="s">
        <v>128</v>
      </c>
    </row>
    <row r="1255" spans="1:3" ht="15.75">
      <c r="A1255" s="4"/>
    </row>
    <row r="1256" spans="1:3" ht="15.75">
      <c r="A1256" s="16" t="s">
        <v>129</v>
      </c>
    </row>
    <row r="1257" spans="1:3" ht="15.75">
      <c r="A1257" s="16" t="s">
        <v>130</v>
      </c>
    </row>
    <row r="1261" spans="1:3" ht="18.75">
      <c r="A1261" s="17" t="s">
        <v>115</v>
      </c>
    </row>
    <row r="1262" spans="1:3">
      <c r="A1262" s="6" t="s">
        <v>116</v>
      </c>
    </row>
    <row r="1263" spans="1:3">
      <c r="A1263" s="6"/>
    </row>
    <row r="1264" spans="1:3" ht="15.75">
      <c r="A1264" s="3" t="s">
        <v>131</v>
      </c>
      <c r="C1264" s="3" t="s">
        <v>132</v>
      </c>
    </row>
    <row r="1265" spans="1:4">
      <c r="A1265" s="6"/>
    </row>
    <row r="1266" spans="1:4" ht="15.75">
      <c r="A1266" s="2" t="s">
        <v>0</v>
      </c>
      <c r="B1266" s="2" t="s">
        <v>133</v>
      </c>
      <c r="D1266" s="3" t="s">
        <v>134</v>
      </c>
    </row>
    <row r="1267" spans="1:4" ht="15.75">
      <c r="A1267" s="2" t="s">
        <v>1</v>
      </c>
    </row>
    <row r="1268" spans="1:4" ht="15.75">
      <c r="A1268" s="3" t="s">
        <v>135</v>
      </c>
    </row>
    <row r="1269" spans="1:4" ht="15.75">
      <c r="A1269" s="2" t="s">
        <v>2</v>
      </c>
    </row>
    <row r="1270" spans="1:4" ht="15.75">
      <c r="A1270" s="3" t="s">
        <v>136</v>
      </c>
    </row>
    <row r="1271" spans="1:4" ht="15.75">
      <c r="A1271" s="3" t="s">
        <v>137</v>
      </c>
    </row>
    <row r="1272" spans="1:4" ht="15.75">
      <c r="A1272" s="2" t="s">
        <v>3</v>
      </c>
    </row>
    <row r="1273" spans="1:4" ht="15.75">
      <c r="A1273" s="3" t="s">
        <v>138</v>
      </c>
    </row>
    <row r="1274" spans="1:4" ht="15.75">
      <c r="A1274" s="3" t="s">
        <v>139</v>
      </c>
    </row>
    <row r="1275" spans="1:4" ht="15.75">
      <c r="A1275" s="2" t="s">
        <v>4</v>
      </c>
    </row>
    <row r="1276" spans="1:4" ht="15.75">
      <c r="A1276" s="3" t="s">
        <v>140</v>
      </c>
    </row>
    <row r="1277" spans="1:4" ht="15.75">
      <c r="A1277" s="16" t="s">
        <v>5</v>
      </c>
    </row>
    <row r="1278" spans="1:4" ht="15.75">
      <c r="A1278" s="4" t="s">
        <v>141</v>
      </c>
    </row>
    <row r="1279" spans="1:4" ht="15.75">
      <c r="A1279" s="16" t="s">
        <v>6</v>
      </c>
    </row>
    <row r="1280" spans="1:4" ht="15.75">
      <c r="A1280" s="4" t="s">
        <v>142</v>
      </c>
    </row>
    <row r="1281" spans="1:4" ht="15.75">
      <c r="A1281" s="4"/>
    </row>
    <row r="1282" spans="1:4" ht="15.75">
      <c r="A1282" s="16" t="s">
        <v>129</v>
      </c>
    </row>
    <row r="1283" spans="1:4" ht="15.75">
      <c r="A1283" s="16" t="s">
        <v>130</v>
      </c>
    </row>
    <row r="1287" spans="1:4" ht="18.75">
      <c r="A1287" s="17" t="s">
        <v>143</v>
      </c>
    </row>
    <row r="1288" spans="1:4">
      <c r="A1288" s="6" t="s">
        <v>116</v>
      </c>
    </row>
    <row r="1289" spans="1:4">
      <c r="A1289" s="6"/>
    </row>
    <row r="1290" spans="1:4" ht="15.75">
      <c r="A1290" s="3" t="s">
        <v>144</v>
      </c>
      <c r="C1290" s="3" t="s">
        <v>145</v>
      </c>
    </row>
    <row r="1291" spans="1:4">
      <c r="A1291" s="6"/>
    </row>
    <row r="1292" spans="1:4" ht="15.75">
      <c r="A1292" s="2" t="s">
        <v>0</v>
      </c>
      <c r="B1292" s="2" t="s">
        <v>146</v>
      </c>
      <c r="D1292" s="3" t="s">
        <v>147</v>
      </c>
    </row>
    <row r="1293" spans="1:4" ht="15.75">
      <c r="A1293" s="2" t="s">
        <v>1</v>
      </c>
    </row>
    <row r="1294" spans="1:4" ht="15.75">
      <c r="A1294" s="3" t="s">
        <v>148</v>
      </c>
    </row>
    <row r="1295" spans="1:4" ht="15.75">
      <c r="A1295" s="2" t="s">
        <v>2</v>
      </c>
    </row>
    <row r="1296" spans="1:4" ht="15.75">
      <c r="A1296" s="3" t="s">
        <v>149</v>
      </c>
    </row>
    <row r="1297" spans="1:1" ht="15.75">
      <c r="A1297" s="3" t="s">
        <v>150</v>
      </c>
    </row>
    <row r="1298" spans="1:1" ht="15.75">
      <c r="A1298" s="2" t="s">
        <v>3</v>
      </c>
    </row>
    <row r="1299" spans="1:1" ht="15.75">
      <c r="A1299" s="3" t="s">
        <v>151</v>
      </c>
    </row>
    <row r="1300" spans="1:1" ht="15.75">
      <c r="A1300" s="3" t="s">
        <v>152</v>
      </c>
    </row>
    <row r="1301" spans="1:1" ht="15.75">
      <c r="A1301" s="2" t="s">
        <v>4</v>
      </c>
    </row>
    <row r="1302" spans="1:1" ht="15.75">
      <c r="A1302" s="3" t="s">
        <v>153</v>
      </c>
    </row>
    <row r="1303" spans="1:1" ht="15.75">
      <c r="A1303" s="16" t="s">
        <v>5</v>
      </c>
    </row>
    <row r="1304" spans="1:1" ht="15.75">
      <c r="A1304" s="4" t="s">
        <v>154</v>
      </c>
    </row>
    <row r="1305" spans="1:1" ht="15.75">
      <c r="A1305" s="16" t="s">
        <v>6</v>
      </c>
    </row>
    <row r="1306" spans="1:1" ht="15.75">
      <c r="A1306" s="4" t="s">
        <v>155</v>
      </c>
    </row>
    <row r="1307" spans="1:1" ht="15.75">
      <c r="A1307" s="4"/>
    </row>
    <row r="1308" spans="1:1" ht="15.75">
      <c r="A1308" s="16" t="s">
        <v>129</v>
      </c>
    </row>
    <row r="1309" spans="1:1" ht="15.75">
      <c r="A1309" s="16" t="s">
        <v>130</v>
      </c>
    </row>
    <row r="1313" spans="1:4" ht="18.75">
      <c r="A1313" s="17" t="s">
        <v>156</v>
      </c>
    </row>
    <row r="1314" spans="1:4">
      <c r="A1314" s="6" t="s">
        <v>116</v>
      </c>
    </row>
    <row r="1315" spans="1:4">
      <c r="A1315" s="6"/>
    </row>
    <row r="1316" spans="1:4" ht="15.75">
      <c r="A1316" s="3" t="s">
        <v>157</v>
      </c>
    </row>
    <row r="1317" spans="1:4">
      <c r="A1317" s="6"/>
    </row>
    <row r="1318" spans="1:4" ht="15.75">
      <c r="A1318" s="2" t="s">
        <v>0</v>
      </c>
      <c r="B1318" s="2" t="s">
        <v>158</v>
      </c>
      <c r="D1318" s="3" t="s">
        <v>159</v>
      </c>
    </row>
    <row r="1319" spans="1:4" ht="15.75">
      <c r="A1319" s="2" t="s">
        <v>1</v>
      </c>
    </row>
    <row r="1320" spans="1:4" ht="15.75">
      <c r="A1320" s="3" t="s">
        <v>160</v>
      </c>
    </row>
    <row r="1321" spans="1:4" ht="15.75">
      <c r="A1321" s="2" t="s">
        <v>2</v>
      </c>
    </row>
    <row r="1322" spans="1:4" ht="15.75">
      <c r="A1322" s="3" t="s">
        <v>161</v>
      </c>
    </row>
    <row r="1323" spans="1:4" ht="15.75">
      <c r="A1323" s="3" t="s">
        <v>162</v>
      </c>
    </row>
    <row r="1324" spans="1:4" ht="15.75">
      <c r="A1324" s="2" t="s">
        <v>3</v>
      </c>
    </row>
    <row r="1325" spans="1:4" ht="15.75">
      <c r="A1325" s="3" t="s">
        <v>163</v>
      </c>
    </row>
    <row r="1326" spans="1:4" ht="15.75">
      <c r="A1326" s="3" t="s">
        <v>164</v>
      </c>
    </row>
    <row r="1327" spans="1:4" ht="15.75">
      <c r="A1327" s="2" t="s">
        <v>4</v>
      </c>
    </row>
    <row r="1328" spans="1:4" ht="15.75">
      <c r="A1328" s="3" t="s">
        <v>165</v>
      </c>
    </row>
    <row r="1329" spans="1:1" ht="15.75">
      <c r="A1329" s="16" t="s">
        <v>5</v>
      </c>
    </row>
    <row r="1330" spans="1:1" ht="15.75">
      <c r="A1330" s="4" t="s">
        <v>166</v>
      </c>
    </row>
    <row r="1331" spans="1:1" ht="15.75">
      <c r="A1331" s="16" t="s">
        <v>6</v>
      </c>
    </row>
    <row r="1332" spans="1:1" ht="15.75">
      <c r="A1332" s="4" t="s">
        <v>167</v>
      </c>
    </row>
    <row r="1333" spans="1:1" ht="15.75">
      <c r="A1333" s="4"/>
    </row>
    <row r="1334" spans="1:1" ht="15.75">
      <c r="A1334" s="16" t="s">
        <v>129</v>
      </c>
    </row>
    <row r="1335" spans="1:1" ht="15.75">
      <c r="A1335" s="16" t="s">
        <v>130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51"/>
  <sheetViews>
    <sheetView topLeftCell="F1" workbookViewId="0">
      <selection activeCell="N2" sqref="N2:O2"/>
    </sheetView>
  </sheetViews>
  <sheetFormatPr defaultRowHeight="15"/>
  <cols>
    <col min="2" max="2" width="36.28515625" customWidth="1"/>
    <col min="3" max="3" width="11.28515625" style="19" customWidth="1"/>
    <col min="4" max="4" width="21.42578125" style="15" customWidth="1"/>
    <col min="5" max="5" width="12.7109375" style="15" customWidth="1"/>
    <col min="6" max="6" width="21.42578125" style="15" customWidth="1"/>
    <col min="7" max="7" width="12.7109375" style="15" customWidth="1"/>
    <col min="8" max="8" width="21.42578125" style="15" customWidth="1"/>
    <col min="9" max="9" width="12.7109375" style="15" customWidth="1"/>
    <col min="10" max="10" width="21.42578125" style="15" customWidth="1"/>
    <col min="11" max="11" width="12.7109375" style="15" customWidth="1"/>
    <col min="12" max="12" width="21.42578125" style="15" customWidth="1"/>
    <col min="13" max="13" width="12.7109375" style="15" customWidth="1"/>
    <col min="14" max="14" width="21.42578125" customWidth="1"/>
    <col min="15" max="15" width="12.7109375" bestFit="1" customWidth="1"/>
    <col min="16" max="16" width="13.7109375" bestFit="1" customWidth="1"/>
  </cols>
  <sheetData>
    <row r="1" spans="2:15" ht="15.75" thickBot="1">
      <c r="D1" s="18"/>
      <c r="F1" s="18"/>
    </row>
    <row r="2" spans="2:15" ht="15.75" thickBot="1">
      <c r="B2" s="63"/>
      <c r="C2" s="62" t="s">
        <v>170</v>
      </c>
      <c r="D2" s="72">
        <v>40677</v>
      </c>
      <c r="E2" s="73"/>
      <c r="F2" s="72">
        <v>40333</v>
      </c>
      <c r="G2" s="73"/>
      <c r="H2" s="72">
        <v>40334</v>
      </c>
      <c r="I2" s="73"/>
      <c r="J2" s="74">
        <v>40341</v>
      </c>
      <c r="K2" s="75"/>
      <c r="L2" s="72">
        <v>40347</v>
      </c>
      <c r="M2" s="73"/>
      <c r="N2" s="72" t="s">
        <v>171</v>
      </c>
      <c r="O2" s="73"/>
    </row>
    <row r="3" spans="2:15" ht="15.75" thickBot="1">
      <c r="B3" s="64"/>
      <c r="C3" s="21"/>
      <c r="D3" s="44" t="s">
        <v>97</v>
      </c>
      <c r="E3" s="22" t="s">
        <v>112</v>
      </c>
      <c r="F3" s="44" t="s">
        <v>97</v>
      </c>
      <c r="G3" s="22" t="s">
        <v>112</v>
      </c>
      <c r="H3" s="44" t="s">
        <v>97</v>
      </c>
      <c r="I3" s="22" t="s">
        <v>112</v>
      </c>
      <c r="J3" s="38" t="s">
        <v>97</v>
      </c>
      <c r="K3" s="52" t="s">
        <v>112</v>
      </c>
      <c r="L3" s="44" t="s">
        <v>97</v>
      </c>
      <c r="M3" s="22" t="s">
        <v>112</v>
      </c>
      <c r="N3" s="44" t="s">
        <v>97</v>
      </c>
      <c r="O3" s="22" t="s">
        <v>112</v>
      </c>
    </row>
    <row r="4" spans="2:15">
      <c r="B4" s="23" t="s">
        <v>168</v>
      </c>
      <c r="C4" s="21"/>
      <c r="D4" s="45">
        <v>56</v>
      </c>
      <c r="E4" s="24"/>
      <c r="F4" s="45">
        <v>87</v>
      </c>
      <c r="G4" s="24"/>
      <c r="H4" s="45">
        <v>66</v>
      </c>
      <c r="I4" s="24"/>
      <c r="J4" s="57">
        <v>49</v>
      </c>
      <c r="K4" s="53"/>
      <c r="L4" s="59">
        <v>48</v>
      </c>
      <c r="M4" s="24"/>
      <c r="N4" s="59">
        <f>SUM(D4,F4,H4,J4,L4)</f>
        <v>306</v>
      </c>
      <c r="O4" s="24"/>
    </row>
    <row r="5" spans="2:15" ht="15.75">
      <c r="B5" s="25" t="s">
        <v>0</v>
      </c>
      <c r="C5" s="26"/>
      <c r="D5" s="46"/>
      <c r="E5" s="47"/>
      <c r="F5" s="46"/>
      <c r="G5" s="47"/>
      <c r="H5" s="46"/>
      <c r="I5" s="27"/>
      <c r="J5" s="58"/>
      <c r="K5" s="54"/>
      <c r="L5" s="60"/>
      <c r="M5" s="27"/>
      <c r="N5" s="60"/>
      <c r="O5" s="27"/>
    </row>
    <row r="6" spans="2:15" ht="15.75">
      <c r="B6" s="28" t="s">
        <v>65</v>
      </c>
      <c r="C6" s="29"/>
      <c r="D6" s="48">
        <f>COUNTIF(Pesquisas!A4:G1233,"(x) femenino")</f>
        <v>35</v>
      </c>
      <c r="E6" s="31">
        <f>D6/D8</f>
        <v>0.625</v>
      </c>
      <c r="F6" s="48">
        <v>58</v>
      </c>
      <c r="G6" s="31">
        <f>F6/F8</f>
        <v>0.68235294117647061</v>
      </c>
      <c r="H6" s="48">
        <v>49</v>
      </c>
      <c r="I6" s="61">
        <f>H6/H8</f>
        <v>0.75384615384615383</v>
      </c>
      <c r="J6" s="40">
        <v>38</v>
      </c>
      <c r="K6" s="56">
        <f>J6/J8</f>
        <v>0.79166666666666663</v>
      </c>
      <c r="L6" s="48">
        <v>36</v>
      </c>
      <c r="M6" s="31">
        <f>L6/L8</f>
        <v>0.75</v>
      </c>
      <c r="N6" s="59">
        <f>SUM(D6,F6,H6,J6,L6)</f>
        <v>216</v>
      </c>
      <c r="O6" s="31">
        <f>N6/N8</f>
        <v>0.71523178807947019</v>
      </c>
    </row>
    <row r="7" spans="2:15" ht="15.75">
      <c r="B7" s="28" t="s">
        <v>66</v>
      </c>
      <c r="C7" s="29"/>
      <c r="D7" s="48">
        <f>COUNTIF(Pesquisas!A4:G1233,"(x) masculino")</f>
        <v>21</v>
      </c>
      <c r="E7" s="31">
        <f>D7/D8</f>
        <v>0.375</v>
      </c>
      <c r="F7" s="48">
        <v>27</v>
      </c>
      <c r="G7" s="31">
        <f>F7/F8</f>
        <v>0.31764705882352939</v>
      </c>
      <c r="H7" s="48">
        <v>16</v>
      </c>
      <c r="I7" s="61">
        <f>H7/H8</f>
        <v>0.24615384615384617</v>
      </c>
      <c r="J7" s="40">
        <v>10</v>
      </c>
      <c r="K7" s="55">
        <f>J7/J8</f>
        <v>0.20833333333333334</v>
      </c>
      <c r="L7" s="48">
        <v>12</v>
      </c>
      <c r="M7" s="61">
        <f>L7/L8</f>
        <v>0.25</v>
      </c>
      <c r="N7" s="59">
        <f>SUM(D7,F7,H7,J7,L7)</f>
        <v>86</v>
      </c>
      <c r="O7" s="61">
        <f>N7/N8</f>
        <v>0.28476821192052981</v>
      </c>
    </row>
    <row r="8" spans="2:15" ht="15.75">
      <c r="B8" s="28"/>
      <c r="C8" s="30" t="s">
        <v>169</v>
      </c>
      <c r="D8" s="49">
        <f t="shared" ref="D8:O8" si="0">SUM(D6:D7)</f>
        <v>56</v>
      </c>
      <c r="E8" s="68">
        <f t="shared" si="0"/>
        <v>1</v>
      </c>
      <c r="F8" s="49">
        <f t="shared" si="0"/>
        <v>85</v>
      </c>
      <c r="G8" s="65">
        <f t="shared" si="0"/>
        <v>1</v>
      </c>
      <c r="H8" s="49">
        <f t="shared" si="0"/>
        <v>65</v>
      </c>
      <c r="I8" s="66">
        <f t="shared" si="0"/>
        <v>1</v>
      </c>
      <c r="J8" s="41">
        <f t="shared" si="0"/>
        <v>48</v>
      </c>
      <c r="K8" s="67">
        <f t="shared" si="0"/>
        <v>1</v>
      </c>
      <c r="L8" s="49">
        <f t="shared" si="0"/>
        <v>48</v>
      </c>
      <c r="M8" s="66">
        <f t="shared" si="0"/>
        <v>1</v>
      </c>
      <c r="N8" s="49">
        <f t="shared" si="0"/>
        <v>302</v>
      </c>
      <c r="O8" s="66">
        <f t="shared" si="0"/>
        <v>1</v>
      </c>
    </row>
    <row r="9" spans="2:15" ht="15.75">
      <c r="B9" s="32" t="s">
        <v>1</v>
      </c>
      <c r="C9" s="21"/>
      <c r="D9" s="46"/>
      <c r="E9" s="22"/>
      <c r="F9" s="46"/>
      <c r="G9" s="22"/>
      <c r="H9" s="46"/>
      <c r="I9" s="22"/>
      <c r="J9" s="39"/>
      <c r="K9" s="52"/>
      <c r="L9" s="46"/>
      <c r="M9" s="22"/>
      <c r="N9" s="46"/>
      <c r="O9" s="22"/>
    </row>
    <row r="10" spans="2:15" ht="15.75">
      <c r="B10" s="33" t="s">
        <v>67</v>
      </c>
      <c r="C10" s="30"/>
      <c r="D10" s="46">
        <f>COUNTIF(Pesquisas!A4:G1233,"(x) menos de 15")</f>
        <v>1</v>
      </c>
      <c r="E10" s="31">
        <f>D10/D15</f>
        <v>1.7857142857142856E-2</v>
      </c>
      <c r="F10" s="46">
        <v>2</v>
      </c>
      <c r="G10" s="31">
        <f>F10/F15</f>
        <v>2.2988505747126436E-2</v>
      </c>
      <c r="H10" s="46">
        <v>1</v>
      </c>
      <c r="I10" s="31">
        <f>H10/H15</f>
        <v>1.5151515151515152E-2</v>
      </c>
      <c r="J10" s="39">
        <v>0</v>
      </c>
      <c r="K10" s="56">
        <f>J10/J15</f>
        <v>0</v>
      </c>
      <c r="L10" s="46">
        <v>1</v>
      </c>
      <c r="M10" s="31">
        <f>L10/L15</f>
        <v>2.0833333333333332E-2</v>
      </c>
      <c r="N10" s="59">
        <f>SUM(D10,F10,H10,J10,L10)</f>
        <v>5</v>
      </c>
      <c r="O10" s="31">
        <f>N10/N15</f>
        <v>1.6339869281045753E-2</v>
      </c>
    </row>
    <row r="11" spans="2:15">
      <c r="B11" s="20" t="s">
        <v>68</v>
      </c>
      <c r="C11" s="30"/>
      <c r="D11" s="46">
        <f>COUNTIF(Pesquisas!A4:G1233,"(x) de 15 a 25")</f>
        <v>8</v>
      </c>
      <c r="E11" s="31">
        <f>D11/D15</f>
        <v>0.14285714285714285</v>
      </c>
      <c r="F11" s="46">
        <v>6</v>
      </c>
      <c r="G11" s="31">
        <f>F11/F15</f>
        <v>6.8965517241379309E-2</v>
      </c>
      <c r="H11" s="46">
        <v>11</v>
      </c>
      <c r="I11" s="31">
        <f>H11/H15</f>
        <v>0.16666666666666666</v>
      </c>
      <c r="J11" s="39">
        <v>5</v>
      </c>
      <c r="K11" s="56">
        <f>J11/J15</f>
        <v>0.10204081632653061</v>
      </c>
      <c r="L11" s="46">
        <v>10</v>
      </c>
      <c r="M11" s="31">
        <f>L11/L15</f>
        <v>0.20833333333333334</v>
      </c>
      <c r="N11" s="59">
        <f>SUM(D11,F11,H11,J11,L11)</f>
        <v>40</v>
      </c>
      <c r="O11" s="31">
        <f>N11/N15</f>
        <v>0.13071895424836602</v>
      </c>
    </row>
    <row r="12" spans="2:15">
      <c r="B12" s="20" t="s">
        <v>69</v>
      </c>
      <c r="C12" s="30"/>
      <c r="D12" s="46">
        <f>COUNTIF(Pesquisas!A4:G1233,"(x) de 25 a 40")</f>
        <v>17</v>
      </c>
      <c r="E12" s="31">
        <f>D12/D15</f>
        <v>0.30357142857142855</v>
      </c>
      <c r="F12" s="46">
        <v>26</v>
      </c>
      <c r="G12" s="31">
        <f>F12/F15</f>
        <v>0.2988505747126437</v>
      </c>
      <c r="H12" s="46">
        <v>9</v>
      </c>
      <c r="I12" s="31">
        <f>H12/H15</f>
        <v>0.13636363636363635</v>
      </c>
      <c r="J12" s="39">
        <v>5</v>
      </c>
      <c r="K12" s="56">
        <f>J12/J15</f>
        <v>0.10204081632653061</v>
      </c>
      <c r="L12" s="46">
        <v>13</v>
      </c>
      <c r="M12" s="31">
        <f>L12/L15</f>
        <v>0.27083333333333331</v>
      </c>
      <c r="N12" s="59">
        <f>SUM(D12,F12,H12,J12,L12)</f>
        <v>70</v>
      </c>
      <c r="O12" s="31">
        <f>N12/N15</f>
        <v>0.22875816993464052</v>
      </c>
    </row>
    <row r="13" spans="2:15">
      <c r="B13" s="20" t="s">
        <v>70</v>
      </c>
      <c r="C13" s="30"/>
      <c r="D13" s="46">
        <f>COUNTIF(Pesquisas!A4:G1233,"(x) de 40 a 60")</f>
        <v>18</v>
      </c>
      <c r="E13" s="31">
        <f>D13/D15</f>
        <v>0.32142857142857145</v>
      </c>
      <c r="F13" s="46">
        <v>33</v>
      </c>
      <c r="G13" s="31">
        <f>F13/F15</f>
        <v>0.37931034482758619</v>
      </c>
      <c r="H13" s="46">
        <v>24</v>
      </c>
      <c r="I13" s="31">
        <f>H13/H15</f>
        <v>0.36363636363636365</v>
      </c>
      <c r="J13" s="39">
        <v>19</v>
      </c>
      <c r="K13" s="56">
        <f>J13/J15</f>
        <v>0.38775510204081631</v>
      </c>
      <c r="L13" s="46">
        <v>14</v>
      </c>
      <c r="M13" s="31">
        <f>L13/L15</f>
        <v>0.29166666666666669</v>
      </c>
      <c r="N13" s="59">
        <f>SUM(D13,F13,H13,J13,L13)</f>
        <v>108</v>
      </c>
      <c r="O13" s="31">
        <f>N13/N15</f>
        <v>0.35294117647058826</v>
      </c>
    </row>
    <row r="14" spans="2:15">
      <c r="B14" s="20" t="s">
        <v>71</v>
      </c>
      <c r="C14" s="30"/>
      <c r="D14" s="46">
        <f>COUNTIF(Pesquisas!A4:G1233,"(x) más de 60")</f>
        <v>12</v>
      </c>
      <c r="E14" s="31">
        <f>D14/D15</f>
        <v>0.21428571428571427</v>
      </c>
      <c r="F14" s="46">
        <v>20</v>
      </c>
      <c r="G14" s="31">
        <f>F14/F15</f>
        <v>0.22988505747126436</v>
      </c>
      <c r="H14" s="46">
        <v>21</v>
      </c>
      <c r="I14" s="31">
        <f>H14/H15</f>
        <v>0.31818181818181818</v>
      </c>
      <c r="J14" s="39">
        <v>20</v>
      </c>
      <c r="K14" s="56">
        <f>J14/J15</f>
        <v>0.40816326530612246</v>
      </c>
      <c r="L14" s="46">
        <v>10</v>
      </c>
      <c r="M14" s="31">
        <f>L14/L15</f>
        <v>0.20833333333333334</v>
      </c>
      <c r="N14" s="59">
        <f>SUM(D14,F14,H14,J14,L14)</f>
        <v>83</v>
      </c>
      <c r="O14" s="31">
        <f>N14/N15</f>
        <v>0.27124183006535946</v>
      </c>
    </row>
    <row r="15" spans="2:15">
      <c r="B15" s="20"/>
      <c r="C15" s="30" t="s">
        <v>169</v>
      </c>
      <c r="D15" s="50">
        <f t="shared" ref="D15:O15" si="1">SUM(D10:D14)</f>
        <v>56</v>
      </c>
      <c r="E15" s="68">
        <f t="shared" si="1"/>
        <v>1</v>
      </c>
      <c r="F15" s="50">
        <f t="shared" si="1"/>
        <v>87</v>
      </c>
      <c r="G15" s="66">
        <f t="shared" si="1"/>
        <v>1</v>
      </c>
      <c r="H15" s="50">
        <f t="shared" si="1"/>
        <v>66</v>
      </c>
      <c r="I15" s="66">
        <f t="shared" si="1"/>
        <v>1</v>
      </c>
      <c r="J15" s="42">
        <f t="shared" si="1"/>
        <v>49</v>
      </c>
      <c r="K15" s="67">
        <f t="shared" si="1"/>
        <v>1</v>
      </c>
      <c r="L15" s="50">
        <f t="shared" si="1"/>
        <v>48</v>
      </c>
      <c r="M15" s="66">
        <f t="shared" si="1"/>
        <v>1</v>
      </c>
      <c r="N15" s="50">
        <f t="shared" si="1"/>
        <v>306</v>
      </c>
      <c r="O15" s="66">
        <f t="shared" si="1"/>
        <v>1</v>
      </c>
    </row>
    <row r="16" spans="2:15" ht="15.75">
      <c r="B16" s="32" t="s">
        <v>2</v>
      </c>
      <c r="C16" s="21"/>
      <c r="D16" s="46"/>
      <c r="E16" s="22"/>
      <c r="F16" s="46"/>
      <c r="G16" s="22"/>
      <c r="H16" s="46"/>
      <c r="I16" s="22"/>
      <c r="J16" s="39"/>
      <c r="K16" s="52"/>
      <c r="L16" s="46"/>
      <c r="M16" s="22"/>
      <c r="N16" s="46"/>
      <c r="O16" s="22"/>
    </row>
    <row r="17" spans="2:15" ht="15.75">
      <c r="B17" s="33" t="s">
        <v>72</v>
      </c>
      <c r="C17" s="30"/>
      <c r="D17" s="46">
        <f>COUNTIF(Pesquisas!A4:G1233,"*(*x*)*estudiante*")</f>
        <v>18</v>
      </c>
      <c r="E17" s="31">
        <f>D17/D26</f>
        <v>0.28125</v>
      </c>
      <c r="F17" s="46">
        <v>14</v>
      </c>
      <c r="G17" s="31">
        <f>F17/F26</f>
        <v>0.15384615384615385</v>
      </c>
      <c r="H17" s="46">
        <v>13</v>
      </c>
      <c r="I17" s="31">
        <f>H17/H26</f>
        <v>0.17105263157894737</v>
      </c>
      <c r="J17" s="39">
        <v>5</v>
      </c>
      <c r="K17" s="56">
        <f>J17/J26</f>
        <v>0.10204081632653061</v>
      </c>
      <c r="L17" s="46">
        <v>12</v>
      </c>
      <c r="M17" s="31">
        <f>L17/L26</f>
        <v>0.25</v>
      </c>
      <c r="N17" s="59">
        <f t="shared" ref="N17:N25" si="2">SUM(D17,F17,H17,J17,L17)</f>
        <v>62</v>
      </c>
      <c r="O17" s="31">
        <f>N17/N26</f>
        <v>0.18902439024390244</v>
      </c>
    </row>
    <row r="18" spans="2:15">
      <c r="B18" s="20" t="s">
        <v>73</v>
      </c>
      <c r="C18" s="30"/>
      <c r="D18" s="46">
        <f>COUNTIF(Pesquisas!A4:G1233,"*(*x*)*comerciante*")</f>
        <v>2</v>
      </c>
      <c r="E18" s="31">
        <f>D18/D26</f>
        <v>3.125E-2</v>
      </c>
      <c r="F18" s="46">
        <v>1</v>
      </c>
      <c r="G18" s="31">
        <f>F18/F26</f>
        <v>1.098901098901099E-2</v>
      </c>
      <c r="H18" s="46">
        <v>3</v>
      </c>
      <c r="I18" s="31">
        <f>H18/H26</f>
        <v>3.9473684210526314E-2</v>
      </c>
      <c r="J18" s="39">
        <v>0</v>
      </c>
      <c r="K18" s="56">
        <f>J18/J26</f>
        <v>0</v>
      </c>
      <c r="L18" s="46">
        <v>4</v>
      </c>
      <c r="M18" s="31">
        <f>L18/L26</f>
        <v>8.3333333333333329E-2</v>
      </c>
      <c r="N18" s="59">
        <f t="shared" si="2"/>
        <v>10</v>
      </c>
      <c r="O18" s="31">
        <f>N18/N26</f>
        <v>3.048780487804878E-2</v>
      </c>
    </row>
    <row r="19" spans="2:15">
      <c r="B19" s="20" t="s">
        <v>74</v>
      </c>
      <c r="C19" s="30"/>
      <c r="D19" s="46">
        <f>COUNTIF(Pesquisas!A4:G1233,"*(*x*)*trabajador de industria*")</f>
        <v>2</v>
      </c>
      <c r="E19" s="31">
        <f>D19/D26</f>
        <v>3.125E-2</v>
      </c>
      <c r="F19" s="46">
        <v>3</v>
      </c>
      <c r="G19" s="31">
        <f>F19/F26</f>
        <v>3.2967032967032968E-2</v>
      </c>
      <c r="H19" s="46">
        <v>3</v>
      </c>
      <c r="I19" s="31">
        <f>H19/H26</f>
        <v>3.9473684210526314E-2</v>
      </c>
      <c r="J19" s="39">
        <v>3</v>
      </c>
      <c r="K19" s="56">
        <f>J19/J26</f>
        <v>6.1224489795918366E-2</v>
      </c>
      <c r="L19" s="46">
        <v>4</v>
      </c>
      <c r="M19" s="31">
        <f>L19/L26</f>
        <v>8.3333333333333329E-2</v>
      </c>
      <c r="N19" s="59">
        <f t="shared" si="2"/>
        <v>15</v>
      </c>
      <c r="O19" s="31">
        <f>N19/N26</f>
        <v>4.573170731707317E-2</v>
      </c>
    </row>
    <row r="20" spans="2:15">
      <c r="B20" s="20" t="s">
        <v>75</v>
      </c>
      <c r="C20" s="30"/>
      <c r="D20" s="46">
        <f>COUNTIF(Pesquisas!A4:G1233,"*(*x*)*autónomo*")</f>
        <v>3</v>
      </c>
      <c r="E20" s="31">
        <f>D20/D26</f>
        <v>4.6875E-2</v>
      </c>
      <c r="F20" s="46">
        <v>5</v>
      </c>
      <c r="G20" s="31">
        <f>F20/F26</f>
        <v>5.4945054945054944E-2</v>
      </c>
      <c r="H20" s="46">
        <v>3</v>
      </c>
      <c r="I20" s="31">
        <f>H20/H26</f>
        <v>3.9473684210526314E-2</v>
      </c>
      <c r="J20" s="39">
        <v>2</v>
      </c>
      <c r="K20" s="56">
        <f>J20/J26</f>
        <v>4.0816326530612242E-2</v>
      </c>
      <c r="L20" s="46">
        <v>2</v>
      </c>
      <c r="M20" s="31">
        <f>L20/L26</f>
        <v>4.1666666666666664E-2</v>
      </c>
      <c r="N20" s="59">
        <f t="shared" si="2"/>
        <v>15</v>
      </c>
      <c r="O20" s="31">
        <f>N20/N26</f>
        <v>4.573170731707317E-2</v>
      </c>
    </row>
    <row r="21" spans="2:15">
      <c r="B21" s="20" t="s">
        <v>76</v>
      </c>
      <c r="C21" s="30"/>
      <c r="D21" s="46">
        <f>COUNTIF(Pesquisas!A4:G1233,"*(*x*)*profesor*")</f>
        <v>12</v>
      </c>
      <c r="E21" s="31">
        <f>D21/D26</f>
        <v>0.1875</v>
      </c>
      <c r="F21" s="46">
        <v>34</v>
      </c>
      <c r="G21" s="31">
        <f>F21/F26</f>
        <v>0.37362637362637363</v>
      </c>
      <c r="H21" s="46">
        <v>32</v>
      </c>
      <c r="I21" s="31">
        <f>H21/H26</f>
        <v>0.42105263157894735</v>
      </c>
      <c r="J21" s="39">
        <v>20</v>
      </c>
      <c r="K21" s="56">
        <f>J21/J26</f>
        <v>0.40816326530612246</v>
      </c>
      <c r="L21" s="46">
        <v>7</v>
      </c>
      <c r="M21" s="31">
        <f>L21/L26</f>
        <v>0.14583333333333334</v>
      </c>
      <c r="N21" s="59">
        <f t="shared" si="2"/>
        <v>105</v>
      </c>
      <c r="O21" s="31">
        <f>N21/N26</f>
        <v>0.3201219512195122</v>
      </c>
    </row>
    <row r="22" spans="2:15" ht="15.75">
      <c r="B22" s="33" t="s">
        <v>77</v>
      </c>
      <c r="C22" s="30"/>
      <c r="D22" s="46">
        <f>COUNTIF(Pesquisas!A4:G1233,"*(*x*)*trabajador de servicios*")</f>
        <v>8</v>
      </c>
      <c r="E22" s="31">
        <f>D22/D26</f>
        <v>0.125</v>
      </c>
      <c r="F22" s="46">
        <v>5</v>
      </c>
      <c r="G22" s="31">
        <f>F22/F26</f>
        <v>5.4945054945054944E-2</v>
      </c>
      <c r="H22" s="46">
        <v>3</v>
      </c>
      <c r="I22" s="31">
        <f>H22/H26</f>
        <v>3.9473684210526314E-2</v>
      </c>
      <c r="J22" s="39">
        <v>2</v>
      </c>
      <c r="K22" s="56">
        <f>J22/J26</f>
        <v>4.0816326530612242E-2</v>
      </c>
      <c r="L22" s="46">
        <v>4</v>
      </c>
      <c r="M22" s="31">
        <f>L22/L26</f>
        <v>8.3333333333333329E-2</v>
      </c>
      <c r="N22" s="59">
        <f t="shared" si="2"/>
        <v>22</v>
      </c>
      <c r="O22" s="31">
        <f>N22/N26</f>
        <v>6.7073170731707321E-2</v>
      </c>
    </row>
    <row r="23" spans="2:15">
      <c r="B23" s="20" t="s">
        <v>79</v>
      </c>
      <c r="C23" s="30"/>
      <c r="D23" s="46">
        <f>COUNTIF(Pesquisas!A4:G1233,"*(*x*)*profesional liberal*")</f>
        <v>8</v>
      </c>
      <c r="E23" s="31">
        <f>D23/D26</f>
        <v>0.125</v>
      </c>
      <c r="F23" s="46">
        <v>21</v>
      </c>
      <c r="G23" s="31">
        <f>F23/F26</f>
        <v>0.23076923076923078</v>
      </c>
      <c r="H23" s="46">
        <v>12</v>
      </c>
      <c r="I23" s="31">
        <f>H23/H26</f>
        <v>0.15789473684210525</v>
      </c>
      <c r="J23" s="39">
        <v>7</v>
      </c>
      <c r="K23" s="56">
        <f>J23/J26</f>
        <v>0.14285714285714285</v>
      </c>
      <c r="L23" s="46">
        <v>8</v>
      </c>
      <c r="M23" s="31">
        <f>L23/L26</f>
        <v>0.16666666666666666</v>
      </c>
      <c r="N23" s="59">
        <f t="shared" si="2"/>
        <v>56</v>
      </c>
      <c r="O23" s="31">
        <f>N23/N26</f>
        <v>0.17073170731707318</v>
      </c>
    </row>
    <row r="24" spans="2:15">
      <c r="B24" s="20" t="s">
        <v>78</v>
      </c>
      <c r="C24" s="30"/>
      <c r="D24" s="46">
        <f>COUNTIF(Pesquisas!A4:G1233,"*(*x*)*otro rubro*")</f>
        <v>5</v>
      </c>
      <c r="E24" s="31">
        <f>D24/D26</f>
        <v>7.8125E-2</v>
      </c>
      <c r="F24" s="46">
        <v>1</v>
      </c>
      <c r="G24" s="31">
        <f>F24/F26</f>
        <v>1.098901098901099E-2</v>
      </c>
      <c r="H24" s="46">
        <v>0</v>
      </c>
      <c r="I24" s="31">
        <f>H24/H26</f>
        <v>0</v>
      </c>
      <c r="J24" s="39">
        <v>2</v>
      </c>
      <c r="K24" s="56">
        <f>J24/J26</f>
        <v>4.0816326530612242E-2</v>
      </c>
      <c r="L24" s="46">
        <v>0</v>
      </c>
      <c r="M24" s="31">
        <f>L24/L26</f>
        <v>0</v>
      </c>
      <c r="N24" s="59">
        <f t="shared" si="2"/>
        <v>8</v>
      </c>
      <c r="O24" s="31">
        <f>N24/N26</f>
        <v>2.4390243902439025E-2</v>
      </c>
    </row>
    <row r="25" spans="2:15">
      <c r="B25" s="20" t="s">
        <v>80</v>
      </c>
      <c r="C25" s="30"/>
      <c r="D25" s="46">
        <f>COUNTIF(Pesquisas!A4:G1233,"*(*x*)*jubilado*")</f>
        <v>6</v>
      </c>
      <c r="E25" s="31">
        <f>D25/D26</f>
        <v>9.375E-2</v>
      </c>
      <c r="F25" s="46">
        <v>7</v>
      </c>
      <c r="G25" s="31">
        <f>F25/F26</f>
        <v>7.6923076923076927E-2</v>
      </c>
      <c r="H25" s="46">
        <v>7</v>
      </c>
      <c r="I25" s="31">
        <f>H25/H26</f>
        <v>9.2105263157894732E-2</v>
      </c>
      <c r="J25" s="39">
        <v>8</v>
      </c>
      <c r="K25" s="56">
        <f>J25/J26</f>
        <v>0.16326530612244897</v>
      </c>
      <c r="L25" s="46">
        <v>7</v>
      </c>
      <c r="M25" s="31">
        <f>L25/L26</f>
        <v>0.14583333333333334</v>
      </c>
      <c r="N25" s="59">
        <f t="shared" si="2"/>
        <v>35</v>
      </c>
      <c r="O25" s="31">
        <f>N25/N26</f>
        <v>0.10670731707317073</v>
      </c>
    </row>
    <row r="26" spans="2:15">
      <c r="B26" s="20"/>
      <c r="C26" s="30" t="s">
        <v>169</v>
      </c>
      <c r="D26" s="50">
        <f t="shared" ref="D26:O26" si="3">SUM(D17:D25)</f>
        <v>64</v>
      </c>
      <c r="E26" s="68">
        <f t="shared" si="3"/>
        <v>1</v>
      </c>
      <c r="F26" s="50">
        <f t="shared" si="3"/>
        <v>91</v>
      </c>
      <c r="G26" s="68">
        <f t="shared" si="3"/>
        <v>1</v>
      </c>
      <c r="H26" s="50">
        <f t="shared" si="3"/>
        <v>76</v>
      </c>
      <c r="I26" s="68">
        <f t="shared" si="3"/>
        <v>1</v>
      </c>
      <c r="J26" s="42">
        <f t="shared" si="3"/>
        <v>49</v>
      </c>
      <c r="K26" s="69">
        <f t="shared" si="3"/>
        <v>1</v>
      </c>
      <c r="L26" s="50">
        <f t="shared" si="3"/>
        <v>48</v>
      </c>
      <c r="M26" s="68">
        <f t="shared" si="3"/>
        <v>1</v>
      </c>
      <c r="N26" s="50">
        <f t="shared" si="3"/>
        <v>328</v>
      </c>
      <c r="O26" s="68">
        <f t="shared" si="3"/>
        <v>1.0000000000000002</v>
      </c>
    </row>
    <row r="27" spans="2:15" ht="15.75">
      <c r="B27" s="32" t="s">
        <v>3</v>
      </c>
      <c r="C27" s="30"/>
      <c r="D27" s="46"/>
      <c r="E27" s="22"/>
      <c r="F27" s="46"/>
      <c r="G27" s="22"/>
      <c r="H27" s="46"/>
      <c r="I27" s="22"/>
      <c r="J27" s="39"/>
      <c r="K27" s="52"/>
      <c r="L27" s="46"/>
      <c r="M27" s="22"/>
      <c r="N27" s="46"/>
      <c r="O27" s="22"/>
    </row>
    <row r="28" spans="2:15" ht="15.75">
      <c r="B28" s="33" t="s">
        <v>81</v>
      </c>
      <c r="C28" s="30"/>
      <c r="D28" s="46">
        <f>COUNTIF(Pesquisas!A4:G1233,"*(*x*)*Capital Federal*")</f>
        <v>26</v>
      </c>
      <c r="E28" s="31">
        <f>D28/D32</f>
        <v>0.4642857142857143</v>
      </c>
      <c r="F28" s="46">
        <v>47</v>
      </c>
      <c r="G28" s="31">
        <f>F28/F32</f>
        <v>0.54022988505747127</v>
      </c>
      <c r="H28" s="46">
        <v>20</v>
      </c>
      <c r="I28" s="31">
        <f>H28/H32</f>
        <v>0.30303030303030304</v>
      </c>
      <c r="J28" s="39">
        <v>13</v>
      </c>
      <c r="K28" s="56">
        <f>J28/J32</f>
        <v>0.26530612244897961</v>
      </c>
      <c r="L28" s="46">
        <v>19</v>
      </c>
      <c r="M28" s="31">
        <f>L28/L32</f>
        <v>0.39583333333333331</v>
      </c>
      <c r="N28" s="59">
        <f>SUM(D28,F28,H28,J28,L28)</f>
        <v>125</v>
      </c>
      <c r="O28" s="31">
        <f>N28/N32</f>
        <v>0.40849673202614378</v>
      </c>
    </row>
    <row r="29" spans="2:15">
      <c r="B29" s="20" t="s">
        <v>82</v>
      </c>
      <c r="C29" s="30"/>
      <c r="D29" s="46">
        <f>COUNTIF(Pesquisas!A4:G1233,"*(*x*)*Provincia de Buenos Aires*")</f>
        <v>25</v>
      </c>
      <c r="E29" s="31">
        <f>D29/D32</f>
        <v>0.44642857142857145</v>
      </c>
      <c r="F29" s="46">
        <v>37</v>
      </c>
      <c r="G29" s="31">
        <f>F29/F32</f>
        <v>0.42528735632183906</v>
      </c>
      <c r="H29" s="46">
        <v>40</v>
      </c>
      <c r="I29" s="31">
        <f>H29/H32</f>
        <v>0.60606060606060608</v>
      </c>
      <c r="J29" s="39">
        <v>36</v>
      </c>
      <c r="K29" s="56">
        <f>J29/J32</f>
        <v>0.73469387755102045</v>
      </c>
      <c r="L29" s="46">
        <v>22</v>
      </c>
      <c r="M29" s="31">
        <f>L29/L32</f>
        <v>0.45833333333333331</v>
      </c>
      <c r="N29" s="59">
        <f>SUM(D29,F29,H29,J29,L29)</f>
        <v>160</v>
      </c>
      <c r="O29" s="31">
        <f>N29/N32</f>
        <v>0.52287581699346408</v>
      </c>
    </row>
    <row r="30" spans="2:15" ht="15.75">
      <c r="B30" s="33" t="s">
        <v>95</v>
      </c>
      <c r="C30" s="30"/>
      <c r="D30" s="46">
        <f>COUNTIF(Pesquisas!A4:G1233,"(x) Otra provincia*")</f>
        <v>3</v>
      </c>
      <c r="E30" s="31">
        <f>D30/D32</f>
        <v>5.3571428571428568E-2</v>
      </c>
      <c r="F30" s="46">
        <v>2</v>
      </c>
      <c r="G30" s="31">
        <f>F30/F32</f>
        <v>2.2988505747126436E-2</v>
      </c>
      <c r="H30" s="46">
        <v>2</v>
      </c>
      <c r="I30" s="31">
        <f>H30/H32</f>
        <v>3.0303030303030304E-2</v>
      </c>
      <c r="J30" s="39">
        <v>0</v>
      </c>
      <c r="K30" s="56">
        <f>J30/J32</f>
        <v>0</v>
      </c>
      <c r="L30" s="46">
        <v>1</v>
      </c>
      <c r="M30" s="31">
        <f>L30/L32</f>
        <v>2.0833333333333332E-2</v>
      </c>
      <c r="N30" s="59">
        <f>SUM(D30,F30,H30,J30,L30)</f>
        <v>8</v>
      </c>
      <c r="O30" s="31">
        <f>N30/N32</f>
        <v>2.6143790849673203E-2</v>
      </c>
    </row>
    <row r="31" spans="2:15">
      <c r="B31" s="20" t="s">
        <v>96</v>
      </c>
      <c r="C31" s="30"/>
      <c r="D31" s="46">
        <f>COUNTIF(Pesquisas!A4:G1233,"*(*x*)*Otro país*")</f>
        <v>2</v>
      </c>
      <c r="E31" s="31">
        <f>D31/D32</f>
        <v>3.5714285714285712E-2</v>
      </c>
      <c r="F31" s="46">
        <v>1</v>
      </c>
      <c r="G31" s="31">
        <f>F31/F32</f>
        <v>1.1494252873563218E-2</v>
      </c>
      <c r="H31" s="46">
        <v>4</v>
      </c>
      <c r="I31" s="31">
        <f>H31/H32</f>
        <v>6.0606060606060608E-2</v>
      </c>
      <c r="J31" s="39">
        <v>0</v>
      </c>
      <c r="K31" s="56">
        <f>J31/J32</f>
        <v>0</v>
      </c>
      <c r="L31" s="46">
        <v>6</v>
      </c>
      <c r="M31" s="31">
        <f>L31/L32</f>
        <v>0.125</v>
      </c>
      <c r="N31" s="59">
        <f>SUM(D31,F31,H31,J31,L31)</f>
        <v>13</v>
      </c>
      <c r="O31" s="31">
        <f>N31/N32</f>
        <v>4.2483660130718956E-2</v>
      </c>
    </row>
    <row r="32" spans="2:15">
      <c r="B32" s="20"/>
      <c r="C32" s="30" t="s">
        <v>169</v>
      </c>
      <c r="D32" s="50">
        <f t="shared" ref="D32:O32" si="4">SUM(D28:D31)</f>
        <v>56</v>
      </c>
      <c r="E32" s="68">
        <f t="shared" si="4"/>
        <v>1.0000000000000002</v>
      </c>
      <c r="F32" s="50">
        <f t="shared" si="4"/>
        <v>87</v>
      </c>
      <c r="G32" s="68">
        <f t="shared" si="4"/>
        <v>0.99999999999999989</v>
      </c>
      <c r="H32" s="50">
        <f t="shared" si="4"/>
        <v>66</v>
      </c>
      <c r="I32" s="68">
        <f t="shared" si="4"/>
        <v>1</v>
      </c>
      <c r="J32" s="42">
        <f t="shared" si="4"/>
        <v>49</v>
      </c>
      <c r="K32" s="69">
        <f t="shared" si="4"/>
        <v>1</v>
      </c>
      <c r="L32" s="50">
        <f t="shared" si="4"/>
        <v>48</v>
      </c>
      <c r="M32" s="68">
        <f t="shared" si="4"/>
        <v>1</v>
      </c>
      <c r="N32" s="50">
        <f t="shared" si="4"/>
        <v>306</v>
      </c>
      <c r="O32" s="68">
        <f t="shared" si="4"/>
        <v>1</v>
      </c>
    </row>
    <row r="33" spans="2:15" ht="15.75">
      <c r="B33" s="32" t="s">
        <v>4</v>
      </c>
      <c r="C33" s="21"/>
      <c r="D33" s="46"/>
      <c r="E33" s="22"/>
      <c r="F33" s="46"/>
      <c r="G33" s="22"/>
      <c r="H33" s="46"/>
      <c r="I33" s="22"/>
      <c r="J33" s="39"/>
      <c r="K33" s="52"/>
      <c r="L33" s="46"/>
      <c r="M33" s="22"/>
      <c r="N33" s="46"/>
      <c r="O33" s="22"/>
    </row>
    <row r="34" spans="2:15" ht="15.75">
      <c r="B34" s="33" t="s">
        <v>83</v>
      </c>
      <c r="C34" s="30"/>
      <c r="D34" s="46">
        <f>COUNTIF(Pesquisas!A4:G1233,"*(*x*)*vive o trabaja en el barrio*")</f>
        <v>5</v>
      </c>
      <c r="E34" s="31">
        <f>D34/D40</f>
        <v>7.4626865671641784E-2</v>
      </c>
      <c r="F34" s="46">
        <v>2</v>
      </c>
      <c r="G34" s="31">
        <f>F34/F40</f>
        <v>2.0833333333333332E-2</v>
      </c>
      <c r="H34" s="46">
        <v>2</v>
      </c>
      <c r="I34" s="31">
        <f>H34/H40</f>
        <v>2.9411764705882353E-2</v>
      </c>
      <c r="J34" s="39">
        <v>0</v>
      </c>
      <c r="K34" s="56">
        <f>J34/J40</f>
        <v>0</v>
      </c>
      <c r="L34" s="46">
        <v>0</v>
      </c>
      <c r="M34" s="31">
        <f>L34/L40</f>
        <v>0</v>
      </c>
      <c r="N34" s="59">
        <f t="shared" ref="N34:N39" si="5">SUM(D34,F34,H34,J34,L34)</f>
        <v>9</v>
      </c>
      <c r="O34" s="31">
        <f>N34/N40</f>
        <v>2.7439024390243903E-2</v>
      </c>
    </row>
    <row r="35" spans="2:15">
      <c r="B35" s="20" t="s">
        <v>111</v>
      </c>
      <c r="C35" s="30"/>
      <c r="D35" s="46">
        <f>COUNTIF(Pesquisas!A4:G1233,"*(*x*)*amigos*")</f>
        <v>41</v>
      </c>
      <c r="E35" s="31">
        <f>D35/D40</f>
        <v>0.61194029850746268</v>
      </c>
      <c r="F35" s="46">
        <v>62</v>
      </c>
      <c r="G35" s="31">
        <f>F35/F40</f>
        <v>0.64583333333333337</v>
      </c>
      <c r="H35" s="46">
        <v>48</v>
      </c>
      <c r="I35" s="31">
        <f>H35/H40</f>
        <v>0.70588235294117652</v>
      </c>
      <c r="J35" s="39">
        <v>33</v>
      </c>
      <c r="K35" s="56">
        <f>J35/J40</f>
        <v>0.66</v>
      </c>
      <c r="L35" s="46">
        <v>30</v>
      </c>
      <c r="M35" s="31">
        <f>L35/L40</f>
        <v>0.63829787234042556</v>
      </c>
      <c r="N35" s="59">
        <f t="shared" si="5"/>
        <v>214</v>
      </c>
      <c r="O35" s="31">
        <f>N35/N40</f>
        <v>0.65243902439024393</v>
      </c>
    </row>
    <row r="36" spans="2:15">
      <c r="B36" s="20" t="s">
        <v>84</v>
      </c>
      <c r="C36" s="30"/>
      <c r="D36" s="46">
        <f>COUNTIF(Pesquisas!A4:G1233,"*(*x*)*diario*")</f>
        <v>9</v>
      </c>
      <c r="E36" s="31">
        <f>D36/D40</f>
        <v>0.13432835820895522</v>
      </c>
      <c r="F36" s="46">
        <v>7</v>
      </c>
      <c r="G36" s="31">
        <f>F36/F40</f>
        <v>7.2916666666666671E-2</v>
      </c>
      <c r="H36" s="46">
        <v>6</v>
      </c>
      <c r="I36" s="31">
        <f>H36/H40</f>
        <v>8.8235294117647065E-2</v>
      </c>
      <c r="J36" s="39">
        <v>2</v>
      </c>
      <c r="K36" s="56">
        <f>J36/J40</f>
        <v>0.04</v>
      </c>
      <c r="L36" s="46">
        <v>0</v>
      </c>
      <c r="M36" s="31">
        <f>L36/L40</f>
        <v>0</v>
      </c>
      <c r="N36" s="59">
        <f t="shared" si="5"/>
        <v>24</v>
      </c>
      <c r="O36" s="31">
        <f>N36/N40</f>
        <v>7.3170731707317069E-2</v>
      </c>
    </row>
    <row r="37" spans="2:15">
      <c r="B37" s="20" t="s">
        <v>91</v>
      </c>
      <c r="C37" s="30"/>
      <c r="D37" s="46">
        <f>COUNTIF(Pesquisas!A4:G1233,"*(*x*)*radio*")</f>
        <v>6</v>
      </c>
      <c r="E37" s="31">
        <f>D37/D40</f>
        <v>8.9552238805970144E-2</v>
      </c>
      <c r="F37" s="46">
        <v>4</v>
      </c>
      <c r="G37" s="31">
        <f>F37/F40</f>
        <v>4.1666666666666664E-2</v>
      </c>
      <c r="H37" s="46">
        <v>3</v>
      </c>
      <c r="I37" s="31">
        <f>H37/H40</f>
        <v>4.4117647058823532E-2</v>
      </c>
      <c r="J37" s="39">
        <v>2</v>
      </c>
      <c r="K37" s="56">
        <f>J37/J40</f>
        <v>0.04</v>
      </c>
      <c r="L37" s="46">
        <v>1</v>
      </c>
      <c r="M37" s="31">
        <f>L37/L40</f>
        <v>2.1276595744680851E-2</v>
      </c>
      <c r="N37" s="59">
        <f t="shared" si="5"/>
        <v>16</v>
      </c>
      <c r="O37" s="31">
        <f>N37/N40</f>
        <v>4.878048780487805E-2</v>
      </c>
    </row>
    <row r="38" spans="2:15">
      <c r="B38" s="20" t="s">
        <v>85</v>
      </c>
      <c r="C38" s="30"/>
      <c r="D38" s="46">
        <f>COUNTIF(Pesquisas!A4:G1233,"*(*x*)*televisión*")</f>
        <v>3</v>
      </c>
      <c r="E38" s="31">
        <f>D38/D40</f>
        <v>4.4776119402985072E-2</v>
      </c>
      <c r="F38" s="46">
        <v>3</v>
      </c>
      <c r="G38" s="31">
        <f>F38/F40</f>
        <v>3.125E-2</v>
      </c>
      <c r="H38" s="46">
        <v>1</v>
      </c>
      <c r="I38" s="31">
        <f>H38/H40</f>
        <v>1.4705882352941176E-2</v>
      </c>
      <c r="J38" s="39">
        <v>1</v>
      </c>
      <c r="K38" s="56">
        <f>J38/J40</f>
        <v>0.02</v>
      </c>
      <c r="L38" s="46">
        <v>0</v>
      </c>
      <c r="M38" s="31">
        <f>L38/L40</f>
        <v>0</v>
      </c>
      <c r="N38" s="59">
        <f t="shared" si="5"/>
        <v>8</v>
      </c>
      <c r="O38" s="31">
        <f>N38/N40</f>
        <v>2.4390243902439025E-2</v>
      </c>
    </row>
    <row r="39" spans="2:15">
      <c r="B39" s="20" t="s">
        <v>86</v>
      </c>
      <c r="C39" s="30"/>
      <c r="D39" s="46">
        <f>COUNTIF(Pesquisas!A4:G1233,"*(*x*)*otro medio*")</f>
        <v>3</v>
      </c>
      <c r="E39" s="31">
        <f>D39/D40</f>
        <v>4.4776119402985072E-2</v>
      </c>
      <c r="F39" s="46">
        <v>18</v>
      </c>
      <c r="G39" s="31">
        <f>F39/F40</f>
        <v>0.1875</v>
      </c>
      <c r="H39" s="46">
        <v>8</v>
      </c>
      <c r="I39" s="31">
        <f>H39/H40</f>
        <v>0.11764705882352941</v>
      </c>
      <c r="J39" s="39">
        <v>12</v>
      </c>
      <c r="K39" s="56">
        <f>J39/J40</f>
        <v>0.24</v>
      </c>
      <c r="L39" s="46">
        <v>16</v>
      </c>
      <c r="M39" s="31">
        <f>L39/L40</f>
        <v>0.34042553191489361</v>
      </c>
      <c r="N39" s="59">
        <f t="shared" si="5"/>
        <v>57</v>
      </c>
      <c r="O39" s="31">
        <f>N39/N40</f>
        <v>0.17378048780487804</v>
      </c>
    </row>
    <row r="40" spans="2:15">
      <c r="B40" s="20"/>
      <c r="C40" s="30" t="s">
        <v>169</v>
      </c>
      <c r="D40" s="50">
        <f t="shared" ref="D40:O40" si="6">SUM(D34:D39)</f>
        <v>67</v>
      </c>
      <c r="E40" s="68">
        <f t="shared" si="6"/>
        <v>1</v>
      </c>
      <c r="F40" s="50">
        <f t="shared" si="6"/>
        <v>96</v>
      </c>
      <c r="G40" s="68">
        <f t="shared" si="6"/>
        <v>1</v>
      </c>
      <c r="H40" s="50">
        <f t="shared" si="6"/>
        <v>68</v>
      </c>
      <c r="I40" s="68">
        <f t="shared" si="6"/>
        <v>1</v>
      </c>
      <c r="J40" s="42">
        <f t="shared" si="6"/>
        <v>50</v>
      </c>
      <c r="K40" s="69">
        <f t="shared" si="6"/>
        <v>1</v>
      </c>
      <c r="L40" s="50">
        <f t="shared" si="6"/>
        <v>47</v>
      </c>
      <c r="M40" s="68">
        <f t="shared" si="6"/>
        <v>1</v>
      </c>
      <c r="N40" s="50">
        <f t="shared" si="6"/>
        <v>328</v>
      </c>
      <c r="O40" s="68">
        <f t="shared" si="6"/>
        <v>1</v>
      </c>
    </row>
    <row r="41" spans="2:15" ht="15.75">
      <c r="B41" s="34" t="s">
        <v>5</v>
      </c>
      <c r="C41" s="21"/>
      <c r="D41" s="46"/>
      <c r="E41" s="22"/>
      <c r="F41" s="46"/>
      <c r="G41" s="22"/>
      <c r="H41" s="46"/>
      <c r="I41" s="22"/>
      <c r="J41" s="39"/>
      <c r="K41" s="52"/>
      <c r="L41" s="46"/>
      <c r="M41" s="22"/>
      <c r="N41" s="46"/>
      <c r="O41" s="22"/>
    </row>
    <row r="42" spans="2:15" ht="15.75">
      <c r="B42" s="35" t="s">
        <v>92</v>
      </c>
      <c r="C42" s="30"/>
      <c r="D42" s="46">
        <f>COUNTIF(Pesquisas!A4:G1233,"*(*x*)*es la primera vez*")</f>
        <v>38</v>
      </c>
      <c r="E42" s="31">
        <f>D42/D45</f>
        <v>0.6785714285714286</v>
      </c>
      <c r="F42" s="46">
        <v>56</v>
      </c>
      <c r="G42" s="31">
        <f>F42/F45</f>
        <v>0.64367816091954022</v>
      </c>
      <c r="H42" s="46">
        <v>40</v>
      </c>
      <c r="I42" s="31">
        <f>H42/H45</f>
        <v>0.60606060606060608</v>
      </c>
      <c r="J42" s="39">
        <v>33</v>
      </c>
      <c r="K42" s="56">
        <f>J42/J45</f>
        <v>0.67346938775510201</v>
      </c>
      <c r="L42" s="46">
        <v>32</v>
      </c>
      <c r="M42" s="31">
        <f>L42/L45</f>
        <v>0.66666666666666663</v>
      </c>
      <c r="N42" s="59">
        <f>SUM(D42,F42,H42,J42,L42)</f>
        <v>199</v>
      </c>
      <c r="O42" s="31">
        <f>N42/N45</f>
        <v>0.65032679738562094</v>
      </c>
    </row>
    <row r="43" spans="2:15">
      <c r="B43" s="20" t="s">
        <v>87</v>
      </c>
      <c r="C43" s="30"/>
      <c r="D43" s="46">
        <f>COUNTIF(Pesquisas!A4:G1233,"*(*x*)*es la segunda vez*")</f>
        <v>7</v>
      </c>
      <c r="E43" s="31">
        <f>D43/D45</f>
        <v>0.125</v>
      </c>
      <c r="F43" s="46">
        <v>18</v>
      </c>
      <c r="G43" s="31">
        <f>F43/F45</f>
        <v>0.20689655172413793</v>
      </c>
      <c r="H43" s="46">
        <v>11</v>
      </c>
      <c r="I43" s="31">
        <f>H43/H45</f>
        <v>0.16666666666666666</v>
      </c>
      <c r="J43" s="39">
        <v>10</v>
      </c>
      <c r="K43" s="56">
        <f>J43/J45</f>
        <v>0.20408163265306123</v>
      </c>
      <c r="L43" s="46">
        <v>11</v>
      </c>
      <c r="M43" s="31">
        <f>L43/L45</f>
        <v>0.22916666666666666</v>
      </c>
      <c r="N43" s="59">
        <f>SUM(D43,F43,H43,J43,L43)</f>
        <v>57</v>
      </c>
      <c r="O43" s="31">
        <f>N43/N45</f>
        <v>0.18627450980392157</v>
      </c>
    </row>
    <row r="44" spans="2:15">
      <c r="B44" s="20" t="s">
        <v>88</v>
      </c>
      <c r="C44" s="30"/>
      <c r="D44" s="46">
        <f>COUNTIF(Pesquisas!A4:G1233,"*(*x*)*tres o más veces*")</f>
        <v>11</v>
      </c>
      <c r="E44" s="31">
        <f>D44/D45</f>
        <v>0.19642857142857142</v>
      </c>
      <c r="F44" s="46">
        <v>13</v>
      </c>
      <c r="G44" s="31">
        <f>F44/F45</f>
        <v>0.14942528735632185</v>
      </c>
      <c r="H44" s="46">
        <v>15</v>
      </c>
      <c r="I44" s="31">
        <f>H44/H45</f>
        <v>0.22727272727272727</v>
      </c>
      <c r="J44" s="39">
        <v>6</v>
      </c>
      <c r="K44" s="56">
        <f>J44/J45</f>
        <v>0.12244897959183673</v>
      </c>
      <c r="L44" s="46">
        <v>5</v>
      </c>
      <c r="M44" s="31">
        <f>L44/L45</f>
        <v>0.10416666666666667</v>
      </c>
      <c r="N44" s="59">
        <f>SUM(D44,F44,H44,J44,L44)</f>
        <v>50</v>
      </c>
      <c r="O44" s="31">
        <f>N44/N45</f>
        <v>0.16339869281045752</v>
      </c>
    </row>
    <row r="45" spans="2:15">
      <c r="B45" s="20"/>
      <c r="C45" s="30" t="s">
        <v>169</v>
      </c>
      <c r="D45" s="50">
        <f t="shared" ref="D45:O45" si="7">SUM(D42:D44)</f>
        <v>56</v>
      </c>
      <c r="E45" s="68">
        <f t="shared" si="7"/>
        <v>1</v>
      </c>
      <c r="F45" s="50">
        <f t="shared" si="7"/>
        <v>87</v>
      </c>
      <c r="G45" s="68">
        <f t="shared" si="7"/>
        <v>1</v>
      </c>
      <c r="H45" s="50">
        <f t="shared" si="7"/>
        <v>66</v>
      </c>
      <c r="I45" s="68">
        <f t="shared" si="7"/>
        <v>1</v>
      </c>
      <c r="J45" s="42">
        <f t="shared" si="7"/>
        <v>49</v>
      </c>
      <c r="K45" s="69">
        <f t="shared" si="7"/>
        <v>1</v>
      </c>
      <c r="L45" s="50">
        <f t="shared" si="7"/>
        <v>48</v>
      </c>
      <c r="M45" s="68">
        <f t="shared" si="7"/>
        <v>0.99999999999999989</v>
      </c>
      <c r="N45" s="50">
        <f t="shared" si="7"/>
        <v>306</v>
      </c>
      <c r="O45" s="68">
        <f t="shared" si="7"/>
        <v>1</v>
      </c>
    </row>
    <row r="46" spans="2:15" ht="15.75">
      <c r="B46" s="34" t="s">
        <v>6</v>
      </c>
      <c r="C46" s="30"/>
      <c r="D46" s="46"/>
      <c r="E46" s="22"/>
      <c r="F46" s="46"/>
      <c r="G46" s="22"/>
      <c r="H46" s="46"/>
      <c r="I46" s="22"/>
      <c r="J46" s="39"/>
      <c r="K46" s="52"/>
      <c r="L46" s="46"/>
      <c r="M46" s="22"/>
      <c r="N46" s="46"/>
      <c r="O46" s="22"/>
    </row>
    <row r="47" spans="2:15" ht="15.75">
      <c r="B47" s="35" t="s">
        <v>93</v>
      </c>
      <c r="C47" s="30"/>
      <c r="D47" s="46">
        <f>COUNTIF(Pesquisas!A4:G1233,"*(*x*)*el hecho de ser  teatro comunitario*")</f>
        <v>38</v>
      </c>
      <c r="E47" s="31">
        <f>D47/D51</f>
        <v>0.42222222222222222</v>
      </c>
      <c r="F47" s="46">
        <v>73</v>
      </c>
      <c r="G47" s="31">
        <f>F47/F51</f>
        <v>0.37823834196891193</v>
      </c>
      <c r="H47" s="46">
        <v>47</v>
      </c>
      <c r="I47" s="31">
        <f>H47/H51</f>
        <v>0.33571428571428569</v>
      </c>
      <c r="J47" s="39">
        <v>33</v>
      </c>
      <c r="K47" s="56">
        <f>J47/J51</f>
        <v>0.31730769230769229</v>
      </c>
      <c r="L47" s="46">
        <v>27</v>
      </c>
      <c r="M47" s="31">
        <f>L47/L51</f>
        <v>0.27272727272727271</v>
      </c>
      <c r="N47" s="59">
        <f>SUM(D47,F47,H47,J47,L47)</f>
        <v>218</v>
      </c>
      <c r="O47" s="31">
        <f>N47/N51</f>
        <v>0.34824281150159747</v>
      </c>
    </row>
    <row r="48" spans="2:15">
      <c r="B48" s="20" t="s">
        <v>89</v>
      </c>
      <c r="C48" s="30"/>
      <c r="D48" s="46">
        <f>COUNTIF(Pesquisas!A4:G1233,"*(*x*)*la temática*")</f>
        <v>23</v>
      </c>
      <c r="E48" s="31">
        <f>D48/D51</f>
        <v>0.25555555555555554</v>
      </c>
      <c r="F48" s="46">
        <v>39</v>
      </c>
      <c r="G48" s="31">
        <f>F48/F51</f>
        <v>0.20207253886010362</v>
      </c>
      <c r="H48" s="46">
        <v>32</v>
      </c>
      <c r="I48" s="31">
        <f>H48/H51</f>
        <v>0.22857142857142856</v>
      </c>
      <c r="J48" s="39">
        <v>25</v>
      </c>
      <c r="K48" s="56">
        <f>J48/J51</f>
        <v>0.24038461538461539</v>
      </c>
      <c r="L48" s="46">
        <v>27</v>
      </c>
      <c r="M48" s="31">
        <f>L48/L51</f>
        <v>0.27272727272727271</v>
      </c>
      <c r="N48" s="59">
        <f>SUM(D48,F48,H48,J48,L48)</f>
        <v>146</v>
      </c>
      <c r="O48" s="31">
        <f>N48/N51</f>
        <v>0.23322683706070288</v>
      </c>
    </row>
    <row r="49" spans="2:15">
      <c r="B49" s="20" t="s">
        <v>94</v>
      </c>
      <c r="C49" s="30"/>
      <c r="D49" s="46">
        <f>COUNTIF(Pesquisas!A4:G1233,"*(*x*)*la puesta en escena*")</f>
        <v>13</v>
      </c>
      <c r="E49" s="31">
        <f>D49/D51</f>
        <v>0.14444444444444443</v>
      </c>
      <c r="F49" s="46">
        <v>46</v>
      </c>
      <c r="G49" s="31">
        <f>F49/F51</f>
        <v>0.23834196891191708</v>
      </c>
      <c r="H49" s="46">
        <v>36</v>
      </c>
      <c r="I49" s="31">
        <f>H49/H51</f>
        <v>0.25714285714285712</v>
      </c>
      <c r="J49" s="39">
        <v>28</v>
      </c>
      <c r="K49" s="56">
        <f>J49/J51</f>
        <v>0.26923076923076922</v>
      </c>
      <c r="L49" s="46">
        <v>27</v>
      </c>
      <c r="M49" s="31">
        <f>L49/L51</f>
        <v>0.27272727272727271</v>
      </c>
      <c r="N49" s="59">
        <f>SUM(D49,F49,H49,J49,L49)</f>
        <v>150</v>
      </c>
      <c r="O49" s="31">
        <f>N49/N51</f>
        <v>0.23961661341853036</v>
      </c>
    </row>
    <row r="50" spans="2:15">
      <c r="B50" s="20" t="s">
        <v>90</v>
      </c>
      <c r="C50" s="30"/>
      <c r="D50" s="46">
        <f>COUNTIF(Pesquisas!A4:G1233,"*(*x*)*el ambiente*")</f>
        <v>16</v>
      </c>
      <c r="E50" s="31">
        <f>D50/D51</f>
        <v>0.17777777777777778</v>
      </c>
      <c r="F50" s="46">
        <v>35</v>
      </c>
      <c r="G50" s="31">
        <f>F50/F51</f>
        <v>0.18134715025906736</v>
      </c>
      <c r="H50" s="46">
        <v>25</v>
      </c>
      <c r="I50" s="31">
        <f>H50/H51</f>
        <v>0.17857142857142858</v>
      </c>
      <c r="J50" s="39">
        <v>18</v>
      </c>
      <c r="K50" s="56">
        <f>J50/J51</f>
        <v>0.17307692307692307</v>
      </c>
      <c r="L50" s="46">
        <v>18</v>
      </c>
      <c r="M50" s="31">
        <f>L50/L51</f>
        <v>0.18181818181818182</v>
      </c>
      <c r="N50" s="59">
        <f>SUM(D50,F50,H50,J50,L50)</f>
        <v>112</v>
      </c>
      <c r="O50" s="31">
        <f>N50/N51</f>
        <v>0.17891373801916932</v>
      </c>
    </row>
    <row r="51" spans="2:15" ht="15.75" thickBot="1">
      <c r="B51" s="36"/>
      <c r="C51" s="37" t="s">
        <v>169</v>
      </c>
      <c r="D51" s="51">
        <f t="shared" ref="D51:O51" si="8">SUM(D47:D50)</f>
        <v>90</v>
      </c>
      <c r="E51" s="70">
        <f t="shared" si="8"/>
        <v>1</v>
      </c>
      <c r="F51" s="51">
        <f t="shared" si="8"/>
        <v>193</v>
      </c>
      <c r="G51" s="70">
        <f t="shared" si="8"/>
        <v>1</v>
      </c>
      <c r="H51" s="51">
        <f t="shared" si="8"/>
        <v>140</v>
      </c>
      <c r="I51" s="70">
        <f t="shared" si="8"/>
        <v>1</v>
      </c>
      <c r="J51" s="43">
        <f t="shared" si="8"/>
        <v>104</v>
      </c>
      <c r="K51" s="71">
        <f t="shared" si="8"/>
        <v>1</v>
      </c>
      <c r="L51" s="51">
        <f t="shared" si="8"/>
        <v>99</v>
      </c>
      <c r="M51" s="70">
        <f t="shared" si="8"/>
        <v>1</v>
      </c>
      <c r="N51" s="51">
        <f t="shared" si="8"/>
        <v>626</v>
      </c>
      <c r="O51" s="70">
        <f t="shared" si="8"/>
        <v>1</v>
      </c>
    </row>
  </sheetData>
  <mergeCells count="6">
    <mergeCell ref="N2:O2"/>
    <mergeCell ref="D2:E2"/>
    <mergeCell ref="F2:G2"/>
    <mergeCell ref="H2:I2"/>
    <mergeCell ref="J2:K2"/>
    <mergeCell ref="L2:M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25" sqref="H25"/>
    </sheetView>
  </sheetViews>
  <sheetFormatPr defaultRowHeight="15"/>
  <sheetData/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topLeftCell="A32" zoomScale="160" zoomScaleNormal="160" workbookViewId="0">
      <selection activeCell="H13" sqref="H13"/>
    </sheetView>
  </sheetViews>
  <sheetFormatPr defaultRowHeight="15"/>
  <sheetData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Pesquisas</vt:lpstr>
      <vt:lpstr>Estatisticas</vt:lpstr>
      <vt:lpstr>Gráficos Totais</vt:lpstr>
      <vt:lpstr>Gráficos Evolução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luisl</dc:creator>
  <cp:lastModifiedBy>Clarice</cp:lastModifiedBy>
  <dcterms:created xsi:type="dcterms:W3CDTF">2011-07-17T19:27:13Z</dcterms:created>
  <dcterms:modified xsi:type="dcterms:W3CDTF">2011-12-21T01:45:43Z</dcterms:modified>
</cp:coreProperties>
</file>